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05" windowWidth="11115" windowHeight="12300" tabRatio="565" firstSheet="25" activeTab="5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</sheets>
  <definedNames>
    <definedName name="_xlnm.Print_Titles" localSheetId="42">'43'!$7:$7</definedName>
    <definedName name="_xlnm.Print_Area" localSheetId="25">'26'!$A$1:$E$10</definedName>
    <definedName name="_xlnm.Print_Area" localSheetId="26">'27'!$A$1:$E$28</definedName>
    <definedName name="_xlnm.Print_Area" localSheetId="27">'28'!$A$1:$I$31</definedName>
    <definedName name="_xlnm.Print_Area" localSheetId="28">'29'!$A$1:$E$28</definedName>
    <definedName name="_xlnm.Print_Area" localSheetId="29">'30'!$A$1:$E$14</definedName>
    <definedName name="_xlnm.Print_Area" localSheetId="30">'31'!$A$1:$E$29</definedName>
    <definedName name="_xlnm.Print_Area" localSheetId="31">'32'!$A$1:$E$26</definedName>
    <definedName name="_xlnm.Print_Area" localSheetId="32">'33'!$A$1:$E$28</definedName>
    <definedName name="_xlnm.Print_Area" localSheetId="33">'34'!$A$1:$E$28</definedName>
    <definedName name="_xlnm.Print_Area" localSheetId="34">'35'!$A$1:$E$28</definedName>
    <definedName name="_xlnm.Print_Area" localSheetId="35">'36'!$A$1:$E$26</definedName>
    <definedName name="_xlnm.Print_Area" localSheetId="36">'37'!$A$1:$E$28</definedName>
    <definedName name="_xlnm.Print_Area" localSheetId="37">'38'!$A$1:$E$20</definedName>
    <definedName name="_xlnm.Print_Area" localSheetId="38">'39'!$A$1:$E$28</definedName>
    <definedName name="_xlnm.Print_Area" localSheetId="39">'40'!$A$1:$E$28</definedName>
    <definedName name="_xlnm.Print_Area" localSheetId="40">'41'!$A$1:$E$28</definedName>
    <definedName name="_xlnm.Print_Area" localSheetId="41">'42'!$A$1:$E$28</definedName>
    <definedName name="_xlnm.Print_Area" localSheetId="42">'43'!$A$1:$E$27</definedName>
    <definedName name="_xlnm.Print_Area" localSheetId="43">'44'!$A$1:$E$27</definedName>
    <definedName name="_xlnm.Print_Area" localSheetId="44">'45'!$A$1:$E$26</definedName>
    <definedName name="_xlnm.Print_Area" localSheetId="45">'46'!$A$1:$E$23</definedName>
    <definedName name="_xlnm.Print_Area" localSheetId="46">'47'!$A$1:$E$28</definedName>
    <definedName name="_xlnm.Print_Area" localSheetId="47">'48'!$A$1:$E$29</definedName>
    <definedName name="_xlnm.Print_Area" localSheetId="48">'49'!$A$1:$E$28</definedName>
    <definedName name="_xlnm.Print_Area" localSheetId="49">'50'!$A$1:$E$14</definedName>
    <definedName name="_xlnm.Print_Area" localSheetId="50">'51'!$A$1:$E$11</definedName>
    <definedName name="_xlnm.Print_Area" localSheetId="51">'52'!$A$1:$E$28</definedName>
    <definedName name="_xlnm.Print_Area" localSheetId="52">'53'!$A$1:$E$28</definedName>
    <definedName name="_xlnm.Print_Area" localSheetId="53">'54'!$A$1:$E$10</definedName>
    <definedName name="_xlnm.Print_Area" localSheetId="54">'55'!$A$1:$E$10</definedName>
    <definedName name="_xlnm.Print_Area" localSheetId="55">'56'!$A$1:$E$28</definedName>
    <definedName name="_xlnm.Print_Area" localSheetId="56">'57'!$A$1:$E$18</definedName>
    <definedName name="_xlnm.Print_Area" localSheetId="57">'58'!$A$1:$E$10</definedName>
  </definedNames>
  <calcPr fullCalcOnLoad="1"/>
</workbook>
</file>

<file path=xl/sharedStrings.xml><?xml version="1.0" encoding="utf-8"?>
<sst xmlns="http://schemas.openxmlformats.org/spreadsheetml/2006/main" count="1379" uniqueCount="169">
  <si>
    <t>(тыс. рублей)</t>
  </si>
  <si>
    <t>№ п/п</t>
  </si>
  <si>
    <t xml:space="preserve">Наименование </t>
  </si>
  <si>
    <t>Бай-Тайгинский</t>
  </si>
  <si>
    <t>Барун-Хемчикский</t>
  </si>
  <si>
    <t xml:space="preserve">Каа-Хемский 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</si>
  <si>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</si>
  <si>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</si>
  <si>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</si>
  <si>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</si>
  <si>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</si>
  <si>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</si>
  <si>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Тес-Хемский</t>
  </si>
  <si>
    <t>Тере-Хольский</t>
  </si>
  <si>
    <t>Тоджинский</t>
  </si>
  <si>
    <t>Улуг-Хемский</t>
  </si>
  <si>
    <t>Чаа-Хольский</t>
  </si>
  <si>
    <t>Чеди-Хольский</t>
  </si>
  <si>
    <t>Эрзинский</t>
  </si>
  <si>
    <t>г.Ак-Довурак</t>
  </si>
  <si>
    <t>Итого</t>
  </si>
  <si>
    <t>г.Кызыл</t>
  </si>
  <si>
    <t>Дзун-Хемчикский</t>
  </si>
  <si>
    <t>Наименование</t>
  </si>
  <si>
    <t>% исполнения</t>
  </si>
  <si>
    <t>г. Кызыл</t>
  </si>
  <si>
    <t>Сумма на год</t>
  </si>
  <si>
    <t xml:space="preserve">Дзун-Хемчикский </t>
  </si>
  <si>
    <t>ИСПОЛНЕНИЕ</t>
  </si>
  <si>
    <t>Исполнено</t>
  </si>
  <si>
    <t xml:space="preserve">ИСПОЛНЕНИЕ </t>
  </si>
  <si>
    <t>в том числе:</t>
  </si>
  <si>
    <t>общие образовательные учреждения</t>
  </si>
  <si>
    <t>дошкольные образовательные учреждения</t>
  </si>
  <si>
    <t>сумма на год</t>
  </si>
  <si>
    <t>исполнено</t>
  </si>
  <si>
    <t>приложения 9</t>
  </si>
  <si>
    <t>Каа-Хемский</t>
  </si>
  <si>
    <t>г. Ак-Довурак</t>
  </si>
  <si>
    <t xml:space="preserve">приложения 9 </t>
  </si>
  <si>
    <t>Таблица 33</t>
  </si>
  <si>
    <t>Таблица 34</t>
  </si>
  <si>
    <t>Таблица 35</t>
  </si>
  <si>
    <t>Таблица 36</t>
  </si>
  <si>
    <t>Таблица 37</t>
  </si>
  <si>
    <t>Таблица 38</t>
  </si>
  <si>
    <t>Таблица 39</t>
  </si>
  <si>
    <t>Таблица 40</t>
  </si>
  <si>
    <t>Таблица 41</t>
  </si>
  <si>
    <t>Таблица 42</t>
  </si>
  <si>
    <t>Таблица 43</t>
  </si>
  <si>
    <t>Таблица 44</t>
  </si>
  <si>
    <t>Таблица 45</t>
  </si>
  <si>
    <t>Таблица 46</t>
  </si>
  <si>
    <t>Таблица 47</t>
  </si>
  <si>
    <t>Таблица 48</t>
  </si>
  <si>
    <t>Таблица 49</t>
  </si>
  <si>
    <t>Таблица 50</t>
  </si>
  <si>
    <t>Таблица 51</t>
  </si>
  <si>
    <t>Таблица 52</t>
  </si>
  <si>
    <t>Таблица 53</t>
  </si>
  <si>
    <t>Таблица 54</t>
  </si>
  <si>
    <t>Таблица 55</t>
  </si>
  <si>
    <t>Таблица 56</t>
  </si>
  <si>
    <t>Таблица 32</t>
  </si>
  <si>
    <t>субвенций на осуществление ежемесячных выплат на детей в возрасте от трех до семи лет включительно за 2022 год</t>
  </si>
  <si>
    <t>субвенций на реализацию Закона Республики Тыва "О предоставлении субвенций местным бюджетам на обеспечение
государственных гарантий реализации прав на получение общедоступного и бесплатного дошкольного образования
в муниципальных дошкольных образовательных организациях, общедоступного и бесплатного дошкольного, начального
общего, основного общего, среднего общего образования в муниципальных общеобразовательных организациях,
обеспечение дополнительного образования детей в муниципальных общеобразовательных организациях" за 2022 год</t>
  </si>
  <si>
    <t xml:space="preserve">субвенций на мероприятия по проведению
оздоровительной кампании детей за 2022 год
</t>
  </si>
  <si>
    <t xml:space="preserve">субвенций на компенсацию отдельным категориям граждан
оплаты взноса на капитальный ремонт общего имущества
в многоквартирном доме за 2022 год
</t>
  </si>
  <si>
    <t>субвенций на оплату жилищно-коммунальных услуг
отдельным категориям граждан за 2022 год</t>
  </si>
  <si>
    <t xml:space="preserve">субвенций на осуществление переданных органам местного
самоуправления Республики Тыва в соответствии
с пунктом 5 статьи 1 Закона Республики Тыва
от 28 декабря 2005 года N 1560 ВХ-1 "О наделении органов
местного самоуправления муниципальных образований отдельными
государственными полномочиями Республики Тыва в области
социальной поддержки отдельных категорий граждан" полномочий
Республики Тыва по предоставлению гражданам субсидий
на оплату жилых помещений и коммунальных услуг за 2022 год
</t>
  </si>
  <si>
    <t>субвенций на осуществление государственных полномочий
по образованию и организации деятельности комиссий
по делам несовершеннолетних за 2022 год</t>
  </si>
  <si>
    <t>субвенций на осуществление государственных полномочий
по созданию, организации и обеспечению деятельности
административных комиссий за 2022 год</t>
  </si>
  <si>
    <t>субвенций на реализацию Закона Республики Тыва "О погребении
и похоронном деле в Республике Тыва" за 2022 год</t>
  </si>
  <si>
    <t>субвенций на осуществление государственных полномочий
по установлению запрета на розничную продажу алкогольной
продукции в Республике Тыва за 2022 год</t>
  </si>
  <si>
    <t>субвенций на обеспечение равной доступности услуг
общественного транспорта для отдельных категорий граждан
за 2022 год</t>
  </si>
  <si>
    <t>иных межбюджетных трансфертов на создание модельных
муниципальных библиотек в целях реализации национального
проекта "Культура" за 2022 год</t>
  </si>
  <si>
    <t>субсидий на софинансирование расходных обязательств, при приведении в нормативное состояние автомобильных дорог и искусственных дорожных сооружений в рамках национального проекта "Безопасные качественные дороги" на 2022 год</t>
  </si>
  <si>
    <t xml:space="preserve">иных межбюджетных трансфертов на финансирование дорожной деятельности  в отношении автомобильных дорог общего пользования регионального или межмуниципального, местного значения на 2022 год
</t>
  </si>
  <si>
    <t>Баарун-Хемчикский</t>
  </si>
  <si>
    <t>межбюджетных трансфертов на резервный фонд высшего исполнительного органа государственной власти Республики Тыва за 2022 год</t>
  </si>
  <si>
    <t>иных межбюджетных трансфертов местным бюджетам на создание комфортной городской  среды в малых городах и исторических поселениях - победителях Всероссийского конкурса лучших проектов создания
 комфортной городской среды  на 2022 год</t>
  </si>
  <si>
    <t xml:space="preserve">  Пий-Хемский</t>
  </si>
  <si>
    <t>дотаций на выравнивание бюджетной обеспеченности муниципальных районов (городских округов) за 2022 год</t>
  </si>
  <si>
    <t>дотаций на поддержку мер по обеспечению сбалансированности бюджетов муниципальных районов и городских округов за 2022 год</t>
  </si>
  <si>
    <t xml:space="preserve">  Барун-Хемчикский</t>
  </si>
  <si>
    <t xml:space="preserve">  Дзун-Хемчикский</t>
  </si>
  <si>
    <t xml:space="preserve">  Кызылский</t>
  </si>
  <si>
    <t xml:space="preserve">  Улуг-Хемский</t>
  </si>
  <si>
    <t xml:space="preserve">  Чаа-Хольский</t>
  </si>
  <si>
    <t xml:space="preserve">  Чеди-Хольский</t>
  </si>
  <si>
    <t xml:space="preserve">  г.Ак-Довурак</t>
  </si>
  <si>
    <t>субсидий  на обустройство и восстановление воинских захоронений, находящихся в государственной собственности
 за 2022 год</t>
  </si>
  <si>
    <t>Таблица 9</t>
  </si>
  <si>
    <t>субсидий на реализацию по обеспечению жильем 
молодых семей за 2022 год</t>
  </si>
  <si>
    <t>субсидий местным бюджетам на реализацию мероприятий по укреплению единства российской нации и этнокультурному 
развитию народов России за 2022 год</t>
  </si>
  <si>
    <t>субсидий на реализацию мероприятий по благоустройству сельских территорий за 2022 год</t>
  </si>
  <si>
    <t>субсидий на государственную поддержку отрасли культуры (поощрение) за 2022 год</t>
  </si>
  <si>
    <t>субсидий местным бюджетам на подготовку проектов  межевания земельных участков и на проведение кадастровых  работ            за 2022 год</t>
  </si>
  <si>
    <t>субсидий местным бюджетам на обеспечение специализированной коммунальной техникой предприятий жилищно-коммунального комплекса Республики Тыва за 2022 год</t>
  </si>
  <si>
    <t>субсидий местным бюджетам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за 2022 год</t>
  </si>
  <si>
    <t>субсидий местным бюджетам на содержание детей чабанов в образовательных организациях,  за 2022 год</t>
  </si>
  <si>
    <t>субсидий из республиканского бюджета Республики Тыва бюджетам муниципальных образований Республики Тыва на реализацию губернаторского проекта "Сорунза"  за 2022 год</t>
  </si>
  <si>
    <t>субвенций на осуществление ежемесячной выплаты в связи
с рождением (усыновлением) первого ребенка за 2022 год</t>
  </si>
  <si>
    <t>субсидий на софинансирование расходов муниципальных образований по оплате труда и начислений работников централизованных бухгалтерских служб за 2022 год</t>
  </si>
  <si>
    <t>субсидий местным бюджетам на оплату услуг доступа к сети "Интернет" социально значимых объектов за 2022 год</t>
  </si>
  <si>
    <t>субсидий местным бюджетам на реализацию губернаторского проекта "Народный мост" за 2022 год</t>
  </si>
  <si>
    <t>субсидий местным бюджетам на софинансирование расходов по содержанию имущества образовательных учреждений за 2022 год</t>
  </si>
  <si>
    <t>Таблица 1</t>
  </si>
  <si>
    <t>Таблица 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</si>
  <si>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</si>
  <si>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</si>
  <si>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</si>
  <si>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</si>
  <si>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</si>
  <si>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</si>
  <si>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10</t>
  </si>
  <si>
    <t>Таблица 11</t>
  </si>
  <si>
    <t>Таблица 12</t>
  </si>
  <si>
    <t>Таблица 13</t>
  </si>
  <si>
    <t>Таблица 14</t>
  </si>
  <si>
    <t xml:space="preserve">Таблица 15 </t>
  </si>
  <si>
    <t>Таблица  16</t>
  </si>
  <si>
    <t>Таблица  17</t>
  </si>
  <si>
    <t>Таблица  18</t>
  </si>
  <si>
    <t>Таблица  19</t>
  </si>
  <si>
    <t>Таблица  20</t>
  </si>
  <si>
    <t>Таблица  21</t>
  </si>
  <si>
    <t>Таблица 22</t>
  </si>
  <si>
    <t>Таблица  23</t>
  </si>
  <si>
    <t>Таблица  24</t>
  </si>
  <si>
    <t>Таблица 27</t>
  </si>
  <si>
    <t>Таблица 28</t>
  </si>
  <si>
    <t>Таблица 29</t>
  </si>
  <si>
    <t>Таблица 30</t>
  </si>
  <si>
    <t>Таблица 31</t>
  </si>
  <si>
    <t>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2022 год</t>
  </si>
  <si>
    <t>субсидий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2022 год</t>
  </si>
  <si>
    <t>субсидий местным бюджетам на реализацию программ формирования современной городской среды за 2022 год</t>
  </si>
  <si>
    <t>субсидий субсидий местным бюджетам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                                               за 2022 год</t>
  </si>
  <si>
    <t>субсидий местным бюджетам на приобретение котельно-печного топлива для казенных, бюджетных и автономных учреждений, расположенных в труднодоступных местностях с ограниченными сроками завоза грузов                  за 2022 год</t>
  </si>
  <si>
    <t>субсидий на обеспечение мероприятий по переселению граждан из аварийного жилищного фонда за счет средств Фонда содействия реформирования ЖКХ за 2022 год</t>
  </si>
  <si>
    <t>субсидий на капитальный ремонт и ремонт автомобильных дорог общего пользования населенных пунктов за счет средств Дорожного фонда Республики Тыва за 2022 год</t>
  </si>
  <si>
    <t>субсидий на софинансирование расходных обязательств, при приведении в нормативное состояние автомобильных дорог и искусственных дорожных сооружений в рамках национального проекта "Безопасные качественные дороги"                за 2022 год</t>
  </si>
  <si>
    <t>субвенций для предоставления льгот сельским
специалистам по жилищно-коммунальным услугам
за 2022 год</t>
  </si>
  <si>
    <t xml:space="preserve">субвенций на осуществление переданных органам местного
самоуправления Республики Тыва в соответствии с пунктом 5 статьи 1 Закона Республики Тыва от 28 декабря 2005 года N 1560 ВХ-1 "О наделении органовместного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организации предоставления
гражданам субсидий на оплату жилых помещений и коммунальных
услуг за 2022 год
</t>
  </si>
  <si>
    <t xml:space="preserve">субвенций на осуществление переданных органам местного самоуправления Республики Тыва в соответствии с пунктом 1 статьи 1 Закона Республики Тыва от 28 декабря
2005 года N 1560 ВХ-1 "О наделении органов местного самоуправления муниципальных образований отдельными государственными полномочиями Республики Тыва в области
социальной поддержки отдельных категорий граждан" полномочий
Республики Тыва в области социальной поддержки ветеранов
труда и тружеников тыла за 2022 год
</t>
  </si>
  <si>
    <t>субвенций на осуществление переданных органам местного самоуправления Республики Тыва в соответствии со статьей 1 Закона Республики Тыва от 28 декабря 2005 года N 1554 ВХ-1 "О наделении органов местного самоуправления муниципальных районов отдельными государственными полномочиями по  расчету и предоставлению дотаций поселениям Республики Тыва за счет
средств республиканского бюджета Республики Тыва"
за 2022 год</t>
  </si>
  <si>
    <t>субвенций на осуществление переданных органам местного самоуправления Республики Тыва в соответствии с пунктом 4 статьи 1 Закона Республики Тыва от 28 декабря 2005 года N 1560 ВХ-1 "О наделении органов местного
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осуществления назначения и выплаты ежемесячного пособия на ребенка за 2022 год</t>
  </si>
  <si>
    <t>субвенций на осуществление переданных органам местного самоуправления Республики Тыва в соответствии с пунктом 3 статьи 1 Закона Республики Тыва от 28 декабря 2005 года N 1560 ВХ-1 "О наделении органов местного
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реабилитированных лиц и лиц, признанных пострадавшими от
политических репрессий, за 2022 год</t>
  </si>
  <si>
    <t>субвенций местным бюджетам на компенсацию части родительской платы
за содержание ребенка в муниципальных образовательных
организациях, реализующих основную общеобразовательную
программу дошкольного образования за 2022 год</t>
  </si>
  <si>
    <t>субвенций на осуществление первичного воинского учета
на территориях, где отсутствуют военные комиссариаты
за 2022 год</t>
  </si>
  <si>
    <t>субвенций на осуществление полномочий по составлению (изменению) списков кандидатов в присяжные заседатели федеральных судов общей юрисдикции в Республике Тыва за 2022 год</t>
  </si>
  <si>
    <t xml:space="preserve">субвенций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2022 год                          </t>
  </si>
  <si>
    <t>субвенций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 за 2022 год</t>
  </si>
  <si>
    <t>иных межбюджетных трансфертов местным бюджетам на реализацию мероприятий в рамках государственной программы Республики Тыва "Реализация государственной национальной политики Российской политики в Республике Тыва на 2021-2023 годы" за 2022 год</t>
  </si>
  <si>
    <t>иных межбюджетных трансфертов на организацию бесплатного питания отдельным категориям учащихся государственных и муниципальных образовательных учреждений Республики Тыва за 2022 год</t>
  </si>
  <si>
    <t xml:space="preserve">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2022 год
</t>
  </si>
  <si>
    <t>иных межбюджетных трансфертов из республиканского бюджета Республики Тыва на поощрение муниципальных управленческих команд за содействие достижению показателей деятельности органов исполнительной власти Республики Тыва за 2022 год</t>
  </si>
  <si>
    <t>субсидий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2022 год</t>
  </si>
  <si>
    <t>субсидий на поддержку творческой деятельности и техническое оснащение детских и кукольных театров за 2022 год</t>
  </si>
  <si>
    <t>Таблица  25</t>
  </si>
  <si>
    <t>Таблица 26</t>
  </si>
  <si>
    <t xml:space="preserve">Таблица 57 </t>
  </si>
  <si>
    <t>Таблица  58</t>
  </si>
  <si>
    <t xml:space="preserve">к Закону Республики Тыва </t>
  </si>
  <si>
    <t>"Об исполнении республиканского</t>
  </si>
  <si>
    <t>бюджета Республики Тыва за 2022 год"</t>
  </si>
  <si>
    <t>Приложение 9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</si>
</sst>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#,##0.0_ ;[Red]\-#,##0.0\ "/>
    <numFmt numFmtId="179" formatCode="#,##0.0000"/>
    <numFmt numFmtId="180" formatCode="#,##0.00000"/>
    <numFmt numFmtId="181" formatCode="#,##0.00_р_."/>
    <numFmt numFmtId="182" formatCode="#,##0.000_р_."/>
    <numFmt numFmtId="183" formatCode="#,##0.00000_р_."/>
    <numFmt numFmtId="184" formatCode="#,##0.0_р_."/>
    <numFmt numFmtId="185" formatCode="#,##0.0000_р_."/>
    <numFmt numFmtId="186" formatCode="#,##0.0000000_р_."/>
    <numFmt numFmtId="187" formatCode="0.000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#,##0.000"/>
    <numFmt numFmtId="192" formatCode="#,##0.000000_р_.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0000_р_._-;\-* #,##0.00000_р_._-;_-* &quot;-&quot;??_р_._-;_-@_-"/>
    <numFmt numFmtId="204" formatCode="_-* #,##0.000000_р_._-;\-* #,##0.000000_р_._-;_-* &quot;-&quot;??_р_._-;_-@_-"/>
    <numFmt numFmtId="205" formatCode="_-* #,##0.0000000_р_._-;\-* #,##0.0000000_р_._-;_-* &quot;-&quot;??_р_._-;_-@_-"/>
    <numFmt numFmtId="206" formatCode="_-* #,##0.0000_р_._-;\-* #,##0.0000_р_._-;_-* &quot;-&quot;??_р_._-;_-@_-"/>
    <numFmt numFmtId="207" formatCode="#,##0.00000000_р_."/>
    <numFmt numFmtId="208" formatCode="_-* #,##0.000_р_._-;\-* #,##0.000_р_._-;_-* &quot;-&quot;???_р_._-;_-@_-"/>
    <numFmt numFmtId="209" formatCode="#,##0.00000;[Red]\-#,##0.00000;0.00000"/>
    <numFmt numFmtId="210" formatCode="#,##0.000000"/>
    <numFmt numFmtId="211" formatCode="00\.00\.00"/>
    <numFmt numFmtId="212" formatCode="_(* #,##0.0000_);_(* \(#,##0.0000\);_(* &quot;-&quot;??_);_(@_)"/>
    <numFmt numFmtId="213" formatCode="_(* #,##0.00000_);_(* \(#,##0.000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i/>
      <sz val="8"/>
      <color indexed="23"/>
      <name val="Arial"/>
      <family val="2"/>
    </font>
    <font>
      <sz val="10"/>
      <color indexed="6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4"/>
      <color indexed="8"/>
      <name val="Calibri"/>
      <family val="2"/>
    </font>
    <font>
      <sz val="22"/>
      <color indexed="8"/>
      <name val="Times New Roman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30" fillId="0" borderId="3">
      <alignment horizontal="left" vertical="top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3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1" fillId="0" borderId="0">
      <alignment horizontal="left" vertical="top"/>
      <protection/>
    </xf>
    <xf numFmtId="0" fontId="15" fillId="0" borderId="7" applyNumberFormat="0" applyFill="0" applyAlignment="0" applyProtection="0"/>
    <xf numFmtId="0" fontId="16" fillId="25" borderId="8" applyNumberFormat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3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39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688">
      <alignment/>
      <protection/>
    </xf>
    <xf numFmtId="0" fontId="2" fillId="0" borderId="0" xfId="688" applyBorder="1">
      <alignment/>
      <protection/>
    </xf>
    <xf numFmtId="0" fontId="26" fillId="0" borderId="0" xfId="688" applyFont="1" applyBorder="1">
      <alignment/>
      <protection/>
    </xf>
    <xf numFmtId="0" fontId="26" fillId="0" borderId="0" xfId="688" applyFont="1">
      <alignment/>
      <protection/>
    </xf>
    <xf numFmtId="0" fontId="5" fillId="0" borderId="0" xfId="688" applyNumberFormat="1" applyFont="1" applyFill="1" applyBorder="1" applyAlignment="1" applyProtection="1">
      <alignment vertical="top"/>
      <protection/>
    </xf>
    <xf numFmtId="14" fontId="27" fillId="0" borderId="0" xfId="688" applyNumberFormat="1" applyFont="1" applyFill="1" applyBorder="1" applyAlignment="1">
      <alignment horizontal="left" vertical="top" wrapText="1"/>
      <protection/>
    </xf>
    <xf numFmtId="0" fontId="5" fillId="0" borderId="0" xfId="688" applyNumberFormat="1" applyFont="1" applyFill="1" applyBorder="1" applyAlignment="1" applyProtection="1">
      <alignment horizontal="center" vertical="top"/>
      <protection/>
    </xf>
    <xf numFmtId="0" fontId="27" fillId="0" borderId="0" xfId="688" applyFont="1" applyFill="1" applyBorder="1" applyAlignment="1">
      <alignment horizontal="left"/>
      <protection/>
    </xf>
    <xf numFmtId="2" fontId="5" fillId="0" borderId="0" xfId="688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372" applyFont="1" applyFill="1">
      <alignment/>
      <protection/>
    </xf>
    <xf numFmtId="0" fontId="0" fillId="0" borderId="0" xfId="372" applyFill="1">
      <alignment/>
      <protection/>
    </xf>
    <xf numFmtId="0" fontId="0" fillId="0" borderId="0" xfId="372">
      <alignment/>
      <protection/>
    </xf>
    <xf numFmtId="0" fontId="0" fillId="0" borderId="0" xfId="356">
      <alignment/>
      <protection/>
    </xf>
    <xf numFmtId="0" fontId="3" fillId="0" borderId="0" xfId="356" applyFont="1" applyBorder="1" applyAlignment="1">
      <alignment horizontal="center"/>
      <protection/>
    </xf>
    <xf numFmtId="0" fontId="1" fillId="0" borderId="0" xfId="356" applyFont="1" applyBorder="1" applyAlignment="1">
      <alignment horizontal="right"/>
      <protection/>
    </xf>
    <xf numFmtId="0" fontId="1" fillId="0" borderId="0" xfId="356" applyFont="1" applyBorder="1" applyAlignment="1">
      <alignment/>
      <protection/>
    </xf>
    <xf numFmtId="0" fontId="1" fillId="0" borderId="13" xfId="356" applyFont="1" applyBorder="1" applyAlignment="1">
      <alignment horizontal="center"/>
      <protection/>
    </xf>
    <xf numFmtId="0" fontId="1" fillId="0" borderId="14" xfId="356" applyFont="1" applyBorder="1" applyAlignment="1">
      <alignment horizontal="center"/>
      <protection/>
    </xf>
    <xf numFmtId="176" fontId="1" fillId="0" borderId="13" xfId="356" applyNumberFormat="1" applyFont="1" applyBorder="1" applyAlignment="1">
      <alignment horizontal="center"/>
      <protection/>
    </xf>
    <xf numFmtId="177" fontId="2" fillId="0" borderId="0" xfId="688" applyNumberFormat="1">
      <alignment/>
      <protection/>
    </xf>
    <xf numFmtId="0" fontId="1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 applyFill="1" applyAlignment="1">
      <alignment horizontal="right"/>
      <protection/>
    </xf>
    <xf numFmtId="0" fontId="1" fillId="28" borderId="0" xfId="67" applyFont="1" applyFill="1" applyAlignment="1">
      <alignment horizontal="right"/>
      <protection/>
    </xf>
    <xf numFmtId="176" fontId="1" fillId="0" borderId="13" xfId="67" applyNumberFormat="1" applyFont="1" applyBorder="1" applyAlignment="1">
      <alignment horizontal="center"/>
      <protection/>
    </xf>
    <xf numFmtId="0" fontId="1" fillId="0" borderId="13" xfId="67" applyFont="1" applyBorder="1" applyAlignment="1">
      <alignment/>
      <protection/>
    </xf>
    <xf numFmtId="0" fontId="1" fillId="0" borderId="13" xfId="356" applyFont="1" applyBorder="1" applyAlignment="1">
      <alignment horizontal="center" vertical="center"/>
      <protection/>
    </xf>
    <xf numFmtId="0" fontId="1" fillId="0" borderId="13" xfId="688" applyNumberFormat="1" applyFont="1" applyFill="1" applyBorder="1" applyAlignment="1" applyProtection="1">
      <alignment horizontal="left" vertical="top" indent="1"/>
      <protection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28" fillId="0" borderId="0" xfId="356" applyFont="1" applyFill="1" applyBorder="1" applyAlignment="1">
      <alignment horizontal="center" vertical="center" wrapText="1"/>
      <protection/>
    </xf>
    <xf numFmtId="177" fontId="1" fillId="0" borderId="13" xfId="688" applyNumberFormat="1" applyFont="1" applyFill="1" applyBorder="1" applyAlignment="1" applyProtection="1">
      <alignment horizontal="center" vertical="top"/>
      <protection/>
    </xf>
    <xf numFmtId="0" fontId="1" fillId="0" borderId="12" xfId="67" applyFont="1" applyBorder="1" applyAlignment="1">
      <alignment horizontal="center"/>
      <protection/>
    </xf>
    <xf numFmtId="0" fontId="1" fillId="0" borderId="0" xfId="67" applyFont="1" applyFill="1" applyAlignment="1">
      <alignment horizontal="right" vertical="center"/>
      <protection/>
    </xf>
    <xf numFmtId="0" fontId="1" fillId="0" borderId="0" xfId="67" applyFont="1" applyAlignment="1">
      <alignment horizontal="right" vertical="center"/>
      <protection/>
    </xf>
    <xf numFmtId="0" fontId="3" fillId="0" borderId="0" xfId="67" applyFont="1" applyBorder="1" applyAlignment="1">
      <alignment horizontal="center"/>
      <protection/>
    </xf>
    <xf numFmtId="0" fontId="0" fillId="0" borderId="0" xfId="67" applyBorder="1">
      <alignment/>
      <protection/>
    </xf>
    <xf numFmtId="0" fontId="1" fillId="0" borderId="0" xfId="67" applyFont="1" applyBorder="1" applyAlignment="1">
      <alignment horizontal="right"/>
      <protection/>
    </xf>
    <xf numFmtId="184" fontId="33" fillId="28" borderId="13" xfId="0" applyNumberFormat="1" applyFont="1" applyFill="1" applyBorder="1" applyAlignment="1">
      <alignment horizontal="left" vertical="center" wrapText="1"/>
    </xf>
    <xf numFmtId="184" fontId="33" fillId="28" borderId="16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190" fontId="0" fillId="0" borderId="0" xfId="714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7" xfId="688" applyNumberFormat="1" applyFont="1" applyFill="1" applyBorder="1" applyAlignment="1" applyProtection="1">
      <alignment vertical="top"/>
      <protection/>
    </xf>
    <xf numFmtId="184" fontId="1" fillId="28" borderId="13" xfId="387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67" applyFont="1" applyBorder="1" applyAlignment="1">
      <alignment horizontal="right"/>
      <protection/>
    </xf>
    <xf numFmtId="177" fontId="1" fillId="0" borderId="13" xfId="67" applyNumberFormat="1" applyFont="1" applyBorder="1" applyAlignment="1">
      <alignment horizontal="center"/>
      <protection/>
    </xf>
    <xf numFmtId="0" fontId="1" fillId="0" borderId="14" xfId="67" applyFont="1" applyBorder="1" applyAlignment="1">
      <alignment horizontal="center"/>
      <protection/>
    </xf>
    <xf numFmtId="177" fontId="1" fillId="28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77" fontId="1" fillId="28" borderId="13" xfId="387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horizontal="center"/>
    </xf>
    <xf numFmtId="0" fontId="1" fillId="0" borderId="18" xfId="67" applyFont="1" applyBorder="1" applyAlignment="1">
      <alignment horizontal="center"/>
      <protection/>
    </xf>
    <xf numFmtId="184" fontId="1" fillId="28" borderId="16" xfId="0" applyNumberFormat="1" applyFont="1" applyFill="1" applyBorder="1" applyAlignment="1">
      <alignment horizontal="center" vertical="center"/>
    </xf>
    <xf numFmtId="184" fontId="1" fillId="28" borderId="13" xfId="0" applyNumberFormat="1" applyFont="1" applyFill="1" applyBorder="1" applyAlignment="1">
      <alignment horizontal="center" vertical="center"/>
    </xf>
    <xf numFmtId="177" fontId="1" fillId="28" borderId="13" xfId="714" applyNumberFormat="1" applyFont="1" applyFill="1" applyBorder="1" applyAlignment="1">
      <alignment horizontal="center" vertical="center"/>
    </xf>
    <xf numFmtId="184" fontId="3" fillId="28" borderId="0" xfId="0" applyNumberFormat="1" applyFont="1" applyFill="1" applyBorder="1" applyAlignment="1">
      <alignment horizontal="center" vertical="center" wrapText="1"/>
    </xf>
    <xf numFmtId="177" fontId="1" fillId="28" borderId="16" xfId="687" applyNumberFormat="1" applyFont="1" applyFill="1" applyBorder="1" applyAlignment="1" applyProtection="1">
      <alignment horizontal="center" vertical="center" wrapText="1"/>
      <protection hidden="1"/>
    </xf>
    <xf numFmtId="177" fontId="1" fillId="28" borderId="13" xfId="68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356" applyBorder="1">
      <alignment/>
      <protection/>
    </xf>
    <xf numFmtId="0" fontId="1" fillId="0" borderId="14" xfId="688" applyNumberFormat="1" applyFont="1" applyFill="1" applyBorder="1" applyAlignment="1" applyProtection="1">
      <alignment vertical="top"/>
      <protection/>
    </xf>
    <xf numFmtId="0" fontId="5" fillId="0" borderId="19" xfId="688" applyNumberFormat="1" applyFont="1" applyFill="1" applyBorder="1" applyAlignment="1" applyProtection="1">
      <alignment vertical="top"/>
      <protection/>
    </xf>
    <xf numFmtId="0" fontId="1" fillId="0" borderId="17" xfId="688" applyNumberFormat="1" applyFont="1" applyFill="1" applyBorder="1" applyAlignment="1" applyProtection="1">
      <alignment horizontal="right" vertical="top"/>
      <protection/>
    </xf>
    <xf numFmtId="177" fontId="1" fillId="28" borderId="16" xfId="372" applyNumberFormat="1" applyFont="1" applyFill="1" applyBorder="1" applyAlignment="1" applyProtection="1">
      <alignment horizontal="center" vertical="center" wrapText="1"/>
      <protection hidden="1"/>
    </xf>
    <xf numFmtId="177" fontId="1" fillId="28" borderId="13" xfId="372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356" applyFont="1" applyBorder="1" applyAlignment="1">
      <alignment horizontal="right"/>
      <protection/>
    </xf>
    <xf numFmtId="176" fontId="1" fillId="28" borderId="12" xfId="0" applyNumberFormat="1" applyFont="1" applyFill="1" applyBorder="1" applyAlignment="1">
      <alignment horizontal="center" vertical="center"/>
    </xf>
    <xf numFmtId="176" fontId="1" fillId="0" borderId="12" xfId="67" applyNumberFormat="1" applyFont="1" applyBorder="1" applyAlignment="1">
      <alignment horizontal="center"/>
      <protection/>
    </xf>
    <xf numFmtId="176" fontId="1" fillId="28" borderId="13" xfId="0" applyNumberFormat="1" applyFont="1" applyFill="1" applyBorder="1" applyAlignment="1">
      <alignment horizontal="center" vertical="center"/>
    </xf>
    <xf numFmtId="0" fontId="1" fillId="0" borderId="15" xfId="67" applyFont="1" applyBorder="1" applyAlignment="1">
      <alignment horizontal="center" vertical="center"/>
      <protection/>
    </xf>
    <xf numFmtId="0" fontId="1" fillId="0" borderId="12" xfId="67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28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28" borderId="13" xfId="686" applyNumberFormat="1" applyFont="1" applyFill="1" applyBorder="1" applyAlignment="1">
      <alignment horizontal="center" vertical="center"/>
      <protection/>
    </xf>
    <xf numFmtId="0" fontId="1" fillId="0" borderId="16" xfId="688" applyNumberFormat="1" applyFont="1" applyFill="1" applyBorder="1" applyAlignment="1" applyProtection="1">
      <alignment horizontal="center" vertical="center"/>
      <protection/>
    </xf>
    <xf numFmtId="0" fontId="1" fillId="0" borderId="13" xfId="688" applyNumberFormat="1" applyFont="1" applyFill="1" applyBorder="1" applyAlignment="1" applyProtection="1">
      <alignment horizontal="center" vertical="center"/>
      <protection/>
    </xf>
    <xf numFmtId="0" fontId="1" fillId="0" borderId="16" xfId="356" applyFont="1" applyBorder="1" applyAlignment="1">
      <alignment horizontal="center" vertical="center"/>
      <protection/>
    </xf>
    <xf numFmtId="176" fontId="1" fillId="0" borderId="12" xfId="356" applyNumberFormat="1" applyFont="1" applyBorder="1" applyAlignment="1">
      <alignment horizontal="center"/>
      <protection/>
    </xf>
    <xf numFmtId="176" fontId="1" fillId="28" borderId="13" xfId="595" applyNumberFormat="1" applyFont="1" applyFill="1" applyBorder="1" applyAlignment="1">
      <alignment horizontal="center" vertical="center" wrapText="1"/>
      <protection/>
    </xf>
    <xf numFmtId="0" fontId="1" fillId="0" borderId="12" xfId="67" applyFont="1" applyBorder="1" applyAlignment="1">
      <alignment/>
      <protection/>
    </xf>
    <xf numFmtId="184" fontId="1" fillId="28" borderId="12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176" fontId="3" fillId="0" borderId="14" xfId="67" applyNumberFormat="1" applyFont="1" applyBorder="1" applyAlignment="1">
      <alignment horizont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4" xfId="67" applyFont="1" applyBorder="1" applyAlignment="1">
      <alignment horizontal="left" vertical="center" wrapText="1"/>
      <protection/>
    </xf>
    <xf numFmtId="176" fontId="4" fillId="0" borderId="14" xfId="67" applyNumberFormat="1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176" fontId="3" fillId="0" borderId="14" xfId="67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84" fontId="3" fillId="28" borderId="14" xfId="387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 wrapText="1"/>
    </xf>
    <xf numFmtId="177" fontId="3" fillId="28" borderId="14" xfId="387" applyNumberFormat="1" applyFont="1" applyFill="1" applyBorder="1" applyAlignment="1" applyProtection="1">
      <alignment horizontal="center" vertical="center" wrapText="1"/>
      <protection hidden="1"/>
    </xf>
    <xf numFmtId="177" fontId="3" fillId="0" borderId="14" xfId="0" applyNumberFormat="1" applyFont="1" applyBorder="1" applyAlignment="1">
      <alignment horizontal="center" vertical="center"/>
    </xf>
    <xf numFmtId="176" fontId="3" fillId="28" borderId="14" xfId="686" applyNumberFormat="1" applyFont="1" applyFill="1" applyBorder="1" applyAlignment="1">
      <alignment horizontal="center" vertical="center"/>
      <protection/>
    </xf>
    <xf numFmtId="0" fontId="3" fillId="0" borderId="20" xfId="372" applyFont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177" fontId="3" fillId="28" borderId="14" xfId="687" applyNumberFormat="1" applyFont="1" applyFill="1" applyBorder="1" applyAlignment="1" applyProtection="1">
      <alignment horizontal="center" vertical="center" wrapText="1"/>
      <protection hidden="1"/>
    </xf>
    <xf numFmtId="177" fontId="3" fillId="0" borderId="14" xfId="688" applyNumberFormat="1" applyFont="1" applyFill="1" applyBorder="1" applyAlignment="1" applyProtection="1">
      <alignment horizontal="center" vertical="top"/>
      <protection/>
    </xf>
    <xf numFmtId="0" fontId="3" fillId="0" borderId="16" xfId="688" applyNumberFormat="1" applyFont="1" applyFill="1" applyBorder="1" applyAlignment="1" applyProtection="1">
      <alignment horizontal="center" vertical="center" wrapText="1"/>
      <protection/>
    </xf>
    <xf numFmtId="177" fontId="3" fillId="28" borderId="14" xfId="37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356" applyFont="1" applyBorder="1" applyAlignment="1">
      <alignment horizontal="left" vertical="center" wrapText="1"/>
      <protection/>
    </xf>
    <xf numFmtId="176" fontId="4" fillId="0" borderId="14" xfId="356" applyNumberFormat="1" applyFont="1" applyBorder="1" applyAlignment="1">
      <alignment horizontal="center" vertical="center" wrapText="1"/>
      <protection/>
    </xf>
    <xf numFmtId="177" fontId="4" fillId="0" borderId="14" xfId="356" applyNumberFormat="1" applyFont="1" applyBorder="1" applyAlignment="1">
      <alignment horizontal="center" vertical="center" wrapText="1"/>
      <protection/>
    </xf>
    <xf numFmtId="0" fontId="3" fillId="0" borderId="20" xfId="356" applyFont="1" applyBorder="1" applyAlignment="1">
      <alignment horizontal="center" vertical="center" wrapText="1"/>
      <protection/>
    </xf>
    <xf numFmtId="0" fontId="3" fillId="0" borderId="21" xfId="356" applyFont="1" applyBorder="1" applyAlignment="1">
      <alignment horizontal="center" vertical="center" wrapText="1"/>
      <protection/>
    </xf>
    <xf numFmtId="0" fontId="4" fillId="0" borderId="17" xfId="356" applyFont="1" applyBorder="1" applyAlignment="1">
      <alignment horizontal="left" vertical="center" wrapText="1"/>
      <protection/>
    </xf>
    <xf numFmtId="4" fontId="0" fillId="0" borderId="0" xfId="67" applyNumberFormat="1">
      <alignment/>
      <protection/>
    </xf>
    <xf numFmtId="176" fontId="4" fillId="0" borderId="18" xfId="356" applyNumberFormat="1" applyFont="1" applyBorder="1" applyAlignment="1">
      <alignment horizontal="center" vertical="center" wrapText="1"/>
      <protection/>
    </xf>
    <xf numFmtId="0" fontId="3" fillId="0" borderId="16" xfId="372" applyFont="1" applyBorder="1" applyAlignment="1">
      <alignment horizontal="center" vertical="center" wrapText="1"/>
      <protection/>
    </xf>
    <xf numFmtId="177" fontId="3" fillId="28" borderId="14" xfId="0" applyNumberFormat="1" applyFont="1" applyFill="1" applyBorder="1" applyAlignment="1">
      <alignment horizontal="center" vertical="center"/>
    </xf>
    <xf numFmtId="184" fontId="3" fillId="28" borderId="14" xfId="0" applyNumberFormat="1" applyFont="1" applyFill="1" applyBorder="1" applyAlignment="1">
      <alignment horizontal="center" vertical="center"/>
    </xf>
    <xf numFmtId="176" fontId="1" fillId="0" borderId="13" xfId="67" applyNumberFormat="1" applyFont="1" applyFill="1" applyBorder="1" applyAlignment="1">
      <alignment horizontal="center"/>
      <protection/>
    </xf>
    <xf numFmtId="184" fontId="1" fillId="0" borderId="12" xfId="0" applyNumberFormat="1" applyFont="1" applyFill="1" applyBorder="1" applyAlignment="1">
      <alignment horizontal="center" vertical="center"/>
    </xf>
    <xf numFmtId="177" fontId="1" fillId="0" borderId="13" xfId="687" applyNumberFormat="1" applyFont="1" applyFill="1" applyBorder="1" applyAlignment="1" applyProtection="1">
      <alignment horizontal="center" vertical="center" wrapText="1"/>
      <protection hidden="1"/>
    </xf>
    <xf numFmtId="177" fontId="1" fillId="0" borderId="16" xfId="687" applyNumberFormat="1" applyFont="1" applyFill="1" applyBorder="1" applyAlignment="1" applyProtection="1">
      <alignment horizontal="center" vertical="center" wrapText="1"/>
      <protection hidden="1"/>
    </xf>
    <xf numFmtId="176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177" fontId="1" fillId="28" borderId="16" xfId="387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356" applyFont="1" applyBorder="1" applyAlignment="1">
      <alignment/>
      <protection/>
    </xf>
    <xf numFmtId="0" fontId="4" fillId="0" borderId="18" xfId="356" applyFont="1" applyBorder="1" applyAlignment="1">
      <alignment horizontal="left" vertical="center" wrapText="1"/>
      <protection/>
    </xf>
    <xf numFmtId="176" fontId="1" fillId="0" borderId="13" xfId="0" applyNumberFormat="1" applyFont="1" applyBorder="1" applyAlignment="1">
      <alignment horizontal="center"/>
    </xf>
    <xf numFmtId="184" fontId="1" fillId="28" borderId="16" xfId="387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688" applyNumberFormat="1" applyFont="1" applyFill="1" applyBorder="1" applyAlignment="1" applyProtection="1">
      <alignment horizontal="left" vertical="center" wrapText="1"/>
      <protection/>
    </xf>
    <xf numFmtId="0" fontId="1" fillId="0" borderId="12" xfId="688" applyNumberFormat="1" applyFont="1" applyFill="1" applyBorder="1" applyAlignment="1" applyProtection="1">
      <alignment horizontal="left" vertical="top" wrapText="1"/>
      <protection/>
    </xf>
    <xf numFmtId="0" fontId="1" fillId="0" borderId="12" xfId="688" applyNumberFormat="1" applyFont="1" applyFill="1" applyBorder="1" applyAlignment="1" applyProtection="1">
      <alignment vertical="top"/>
      <protection/>
    </xf>
    <xf numFmtId="0" fontId="1" fillId="0" borderId="0" xfId="688" applyNumberFormat="1" applyFont="1" applyFill="1" applyBorder="1" applyAlignment="1" applyProtection="1">
      <alignment vertical="top"/>
      <protection/>
    </xf>
    <xf numFmtId="0" fontId="3" fillId="0" borderId="18" xfId="688" applyNumberFormat="1" applyFont="1" applyFill="1" applyBorder="1" applyAlignment="1" applyProtection="1">
      <alignment vertical="top"/>
      <protection/>
    </xf>
    <xf numFmtId="177" fontId="1" fillId="0" borderId="16" xfId="688" applyNumberFormat="1" applyFont="1" applyFill="1" applyBorder="1" applyAlignment="1" applyProtection="1">
      <alignment horizontal="center" vertical="top"/>
      <protection/>
    </xf>
    <xf numFmtId="0" fontId="4" fillId="0" borderId="18" xfId="67" applyFont="1" applyBorder="1" applyAlignment="1">
      <alignment horizontal="left" vertical="center" wrapText="1"/>
      <protection/>
    </xf>
    <xf numFmtId="176" fontId="1" fillId="0" borderId="16" xfId="67" applyNumberFormat="1" applyFont="1" applyBorder="1" applyAlignment="1">
      <alignment horizontal="center"/>
      <protection/>
    </xf>
    <xf numFmtId="176" fontId="4" fillId="0" borderId="18" xfId="67" applyNumberFormat="1" applyFont="1" applyBorder="1" applyAlignment="1">
      <alignment horizontal="center" vertical="center" wrapText="1"/>
      <protection/>
    </xf>
    <xf numFmtId="177" fontId="1" fillId="0" borderId="16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28" borderId="16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1" fillId="28" borderId="16" xfId="387" applyNumberFormat="1" applyFont="1" applyFill="1" applyBorder="1" applyAlignment="1" applyProtection="1">
      <alignment horizontal="center" vertical="center" wrapText="1"/>
      <protection hidden="1"/>
    </xf>
    <xf numFmtId="176" fontId="1" fillId="28" borderId="13" xfId="387" applyNumberFormat="1" applyFont="1" applyFill="1" applyBorder="1" applyAlignment="1" applyProtection="1">
      <alignment horizontal="center" vertical="center" wrapText="1"/>
      <protection hidden="1"/>
    </xf>
    <xf numFmtId="176" fontId="3" fillId="28" borderId="14" xfId="387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0" applyNumberFormat="1" applyFont="1" applyFill="1" applyBorder="1" applyAlignment="1">
      <alignment horizontal="center" vertical="center"/>
    </xf>
    <xf numFmtId="0" fontId="1" fillId="28" borderId="0" xfId="67" applyFont="1" applyFill="1" applyAlignment="1">
      <alignment horizontal="right"/>
      <protection/>
    </xf>
    <xf numFmtId="176" fontId="3" fillId="28" borderId="23" xfId="686" applyNumberFormat="1" applyFont="1" applyFill="1" applyBorder="1" applyAlignment="1">
      <alignment horizontal="center" vertical="center"/>
      <protection/>
    </xf>
    <xf numFmtId="184" fontId="1" fillId="28" borderId="13" xfId="690" applyNumberFormat="1" applyFont="1" applyFill="1" applyBorder="1" applyAlignment="1">
      <alignment horizontal="left" vertical="center"/>
      <protection/>
    </xf>
    <xf numFmtId="181" fontId="33" fillId="28" borderId="13" xfId="0" applyNumberFormat="1" applyFont="1" applyFill="1" applyBorder="1" applyAlignment="1">
      <alignment horizontal="left" vertical="center" wrapText="1"/>
    </xf>
    <xf numFmtId="176" fontId="0" fillId="0" borderId="0" xfId="356" applyNumberFormat="1">
      <alignment/>
      <protection/>
    </xf>
    <xf numFmtId="176" fontId="4" fillId="0" borderId="23" xfId="0" applyNumberFormat="1" applyFont="1" applyBorder="1" applyAlignment="1">
      <alignment horizontal="center" vertical="center" wrapText="1"/>
    </xf>
    <xf numFmtId="0" fontId="4" fillId="28" borderId="14" xfId="67" applyFont="1" applyFill="1" applyBorder="1" applyAlignment="1">
      <alignment horizontal="left" vertical="center" wrapText="1"/>
      <protection/>
    </xf>
    <xf numFmtId="0" fontId="1" fillId="0" borderId="17" xfId="0" applyFont="1" applyBorder="1" applyAlignment="1">
      <alignment horizontal="right"/>
    </xf>
    <xf numFmtId="176" fontId="0" fillId="0" borderId="0" xfId="0" applyNumberFormat="1" applyAlignment="1">
      <alignment/>
    </xf>
    <xf numFmtId="177" fontId="1" fillId="0" borderId="12" xfId="67" applyNumberFormat="1" applyFont="1" applyFill="1" applyBorder="1" applyAlignment="1">
      <alignment horizontal="center"/>
      <protection/>
    </xf>
    <xf numFmtId="177" fontId="1" fillId="0" borderId="24" xfId="67" applyNumberFormat="1" applyFont="1" applyBorder="1" applyAlignment="1">
      <alignment horizontal="center"/>
      <protection/>
    </xf>
    <xf numFmtId="177" fontId="4" fillId="0" borderId="18" xfId="67" applyNumberFormat="1" applyFont="1" applyFill="1" applyBorder="1" applyAlignment="1">
      <alignment horizontal="center" vertical="center" wrapText="1"/>
      <protection/>
    </xf>
    <xf numFmtId="177" fontId="3" fillId="0" borderId="23" xfId="67" applyNumberFormat="1" applyFont="1" applyBorder="1" applyAlignment="1">
      <alignment horizontal="center" vertical="center"/>
      <protection/>
    </xf>
    <xf numFmtId="177" fontId="1" fillId="0" borderId="15" xfId="67" applyNumberFormat="1" applyFont="1" applyBorder="1" applyAlignment="1">
      <alignment horizontal="center" vertical="center" wrapText="1"/>
      <protection/>
    </xf>
    <xf numFmtId="177" fontId="1" fillId="0" borderId="16" xfId="67" applyNumberFormat="1" applyFont="1" applyBorder="1" applyAlignment="1">
      <alignment horizontal="center" vertical="center" wrapText="1"/>
      <protection/>
    </xf>
    <xf numFmtId="177" fontId="1" fillId="0" borderId="24" xfId="0" applyNumberFormat="1" applyFont="1" applyBorder="1" applyAlignment="1">
      <alignment horizontal="center"/>
    </xf>
    <xf numFmtId="177" fontId="1" fillId="0" borderId="22" xfId="0" applyNumberFormat="1" applyFont="1" applyBorder="1" applyAlignment="1">
      <alignment horizontal="center"/>
    </xf>
    <xf numFmtId="177" fontId="3" fillId="0" borderId="23" xfId="0" applyNumberFormat="1" applyFont="1" applyBorder="1" applyAlignment="1">
      <alignment horizontal="center" vertical="center"/>
    </xf>
    <xf numFmtId="176" fontId="1" fillId="0" borderId="15" xfId="356" applyNumberFormat="1" applyFont="1" applyBorder="1" applyAlignment="1">
      <alignment horizontal="center"/>
      <protection/>
    </xf>
    <xf numFmtId="177" fontId="1" fillId="28" borderId="22" xfId="372" applyNumberFormat="1" applyFont="1" applyFill="1" applyBorder="1" applyAlignment="1" applyProtection="1">
      <alignment horizontal="center" vertical="center" wrapText="1"/>
      <protection hidden="1"/>
    </xf>
    <xf numFmtId="177" fontId="1" fillId="28" borderId="24" xfId="372" applyNumberFormat="1" applyFont="1" applyFill="1" applyBorder="1" applyAlignment="1" applyProtection="1">
      <alignment horizontal="center" vertical="center" wrapText="1"/>
      <protection hidden="1"/>
    </xf>
    <xf numFmtId="177" fontId="4" fillId="0" borderId="23" xfId="356" applyNumberFormat="1" applyFont="1" applyBorder="1" applyAlignment="1">
      <alignment horizontal="center" vertical="center" wrapText="1"/>
      <protection/>
    </xf>
    <xf numFmtId="176" fontId="1" fillId="28" borderId="16" xfId="0" applyNumberFormat="1" applyFont="1" applyFill="1" applyBorder="1" applyAlignment="1">
      <alignment horizontal="center" vertical="center"/>
    </xf>
    <xf numFmtId="0" fontId="3" fillId="0" borderId="0" xfId="372" applyFont="1" applyFill="1" applyBorder="1" applyAlignment="1">
      <alignment vertical="center" wrapText="1"/>
      <protection/>
    </xf>
    <xf numFmtId="0" fontId="28" fillId="0" borderId="0" xfId="356" applyFont="1" applyFill="1" applyBorder="1" applyAlignment="1">
      <alignment vertical="center" wrapText="1"/>
      <protection/>
    </xf>
    <xf numFmtId="176" fontId="6" fillId="29" borderId="13" xfId="620" applyNumberFormat="1" applyFont="1" applyFill="1" applyBorder="1" applyAlignment="1">
      <alignment horizontal="center" vertical="center" wrapText="1"/>
      <protection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28" fillId="0" borderId="0" xfId="372" applyFont="1" applyFill="1" applyBorder="1" applyAlignment="1">
      <alignment vertical="top" wrapText="1"/>
      <protection/>
    </xf>
    <xf numFmtId="176" fontId="33" fillId="0" borderId="13" xfId="0" applyNumberFormat="1" applyFont="1" applyBorder="1" applyAlignment="1">
      <alignment horizontal="center" vertical="center"/>
    </xf>
    <xf numFmtId="2" fontId="1" fillId="0" borderId="13" xfId="620" applyNumberFormat="1" applyFont="1" applyFill="1" applyBorder="1" applyAlignment="1">
      <alignment wrapText="1"/>
      <protection/>
    </xf>
    <xf numFmtId="1" fontId="1" fillId="0" borderId="13" xfId="620" applyNumberFormat="1" applyFont="1" applyFill="1" applyBorder="1" applyAlignment="1">
      <alignment horizontal="center" wrapText="1"/>
      <protection/>
    </xf>
    <xf numFmtId="176" fontId="6" fillId="0" borderId="13" xfId="620" applyNumberFormat="1" applyFont="1" applyFill="1" applyBorder="1" applyAlignment="1">
      <alignment horizontal="center" vertical="center" wrapText="1"/>
      <protection/>
    </xf>
    <xf numFmtId="180" fontId="1" fillId="28" borderId="12" xfId="0" applyNumberFormat="1" applyFont="1" applyFill="1" applyBorder="1" applyAlignment="1">
      <alignment horizontal="center" vertical="center"/>
    </xf>
    <xf numFmtId="180" fontId="1" fillId="28" borderId="13" xfId="0" applyNumberFormat="1" applyFont="1" applyFill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/>
    </xf>
    <xf numFmtId="177" fontId="1" fillId="28" borderId="12" xfId="0" applyNumberFormat="1" applyFont="1" applyFill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6" fontId="3" fillId="0" borderId="23" xfId="356" applyNumberFormat="1" applyFont="1" applyBorder="1" applyAlignment="1">
      <alignment horizontal="center"/>
      <protection/>
    </xf>
    <xf numFmtId="176" fontId="1" fillId="0" borderId="16" xfId="356" applyNumberFormat="1" applyFont="1" applyBorder="1" applyAlignment="1">
      <alignment horizontal="center"/>
      <protection/>
    </xf>
    <xf numFmtId="176" fontId="3" fillId="0" borderId="14" xfId="356" applyNumberFormat="1" applyFont="1" applyBorder="1" applyAlignment="1">
      <alignment horizontal="center"/>
      <protection/>
    </xf>
    <xf numFmtId="176" fontId="35" fillId="0" borderId="16" xfId="686" applyNumberFormat="1" applyFont="1" applyFill="1" applyBorder="1" applyAlignment="1">
      <alignment horizontal="center" vertical="center" wrapText="1"/>
      <protection/>
    </xf>
    <xf numFmtId="176" fontId="35" fillId="0" borderId="13" xfId="686" applyNumberFormat="1" applyFont="1" applyFill="1" applyBorder="1" applyAlignment="1">
      <alignment horizontal="center" vertical="center" wrapText="1"/>
      <protection/>
    </xf>
    <xf numFmtId="176" fontId="3" fillId="0" borderId="14" xfId="0" applyNumberFormat="1" applyFont="1" applyFill="1" applyBorder="1" applyAlignment="1">
      <alignment horizontal="center"/>
    </xf>
    <xf numFmtId="176" fontId="35" fillId="0" borderId="13" xfId="686" applyNumberFormat="1" applyFont="1" applyFill="1" applyBorder="1" applyAlignment="1">
      <alignment horizontal="center" vertical="center" wrapText="1"/>
      <protection/>
    </xf>
    <xf numFmtId="176" fontId="1" fillId="0" borderId="13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33" fillId="0" borderId="16" xfId="67" applyNumberFormat="1" applyFont="1" applyBorder="1" applyAlignment="1">
      <alignment horizontal="center" vertical="center"/>
      <protection/>
    </xf>
    <xf numFmtId="176" fontId="33" fillId="0" borderId="13" xfId="67" applyNumberFormat="1" applyFont="1" applyBorder="1" applyAlignment="1">
      <alignment horizontal="center" vertical="center"/>
      <protection/>
    </xf>
    <xf numFmtId="176" fontId="4" fillId="0" borderId="14" xfId="67" applyNumberFormat="1" applyFont="1" applyBorder="1" applyAlignment="1">
      <alignment horizontal="center" vertical="center"/>
      <protection/>
    </xf>
    <xf numFmtId="176" fontId="36" fillId="0" borderId="14" xfId="686" applyNumberFormat="1" applyFont="1" applyFill="1" applyBorder="1" applyAlignment="1">
      <alignment horizontal="center" vertical="center" wrapText="1"/>
      <protection/>
    </xf>
    <xf numFmtId="184" fontId="4" fillId="0" borderId="18" xfId="0" applyNumberFormat="1" applyFont="1" applyBorder="1" applyAlignment="1">
      <alignment horizontal="center" vertical="center" wrapText="1"/>
    </xf>
    <xf numFmtId="184" fontId="1" fillId="0" borderId="13" xfId="67" applyNumberFormat="1" applyFont="1" applyBorder="1" applyAlignment="1">
      <alignment horizontal="center"/>
      <protection/>
    </xf>
    <xf numFmtId="184" fontId="3" fillId="0" borderId="14" xfId="67" applyNumberFormat="1" applyFont="1" applyBorder="1" applyAlignment="1">
      <alignment horizontal="center" vertical="center"/>
      <protection/>
    </xf>
    <xf numFmtId="176" fontId="3" fillId="28" borderId="14" xfId="0" applyNumberFormat="1" applyFont="1" applyFill="1" applyBorder="1" applyAlignment="1">
      <alignment horizontal="center" vertical="center"/>
    </xf>
    <xf numFmtId="184" fontId="3" fillId="30" borderId="0" xfId="376" applyNumberFormat="1" applyFont="1" applyFill="1" applyBorder="1" applyAlignment="1">
      <alignment vertical="center" wrapText="1"/>
      <protection/>
    </xf>
    <xf numFmtId="176" fontId="33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88" fontId="1" fillId="0" borderId="13" xfId="714" applyNumberFormat="1" applyFont="1" applyFill="1" applyBorder="1" applyAlignment="1" applyProtection="1">
      <alignment vertical="center" wrapText="1"/>
      <protection hidden="1"/>
    </xf>
    <xf numFmtId="188" fontId="1" fillId="28" borderId="12" xfId="0" applyNumberFormat="1" applyFont="1" applyFill="1" applyBorder="1" applyAlignment="1">
      <alignment vertical="center"/>
    </xf>
    <xf numFmtId="188" fontId="4" fillId="0" borderId="14" xfId="0" applyNumberFormat="1" applyFont="1" applyBorder="1" applyAlignment="1">
      <alignment vertical="center" wrapText="1"/>
    </xf>
    <xf numFmtId="188" fontId="4" fillId="0" borderId="18" xfId="0" applyNumberFormat="1" applyFont="1" applyBorder="1" applyAlignment="1">
      <alignment vertical="center" wrapText="1"/>
    </xf>
    <xf numFmtId="196" fontId="0" fillId="0" borderId="0" xfId="0" applyNumberFormat="1" applyAlignment="1">
      <alignment/>
    </xf>
    <xf numFmtId="176" fontId="1" fillId="28" borderId="16" xfId="714" applyNumberFormat="1" applyFont="1" applyFill="1" applyBorder="1" applyAlignment="1" applyProtection="1">
      <alignment horizontal="center" vertical="center" wrapText="1"/>
      <protection hidden="1"/>
    </xf>
    <xf numFmtId="176" fontId="1" fillId="28" borderId="13" xfId="714" applyNumberFormat="1" applyFont="1" applyFill="1" applyBorder="1" applyAlignment="1" applyProtection="1">
      <alignment horizontal="center" vertical="center" wrapText="1"/>
      <protection hidden="1"/>
    </xf>
    <xf numFmtId="176" fontId="1" fillId="28" borderId="13" xfId="687" applyNumberFormat="1" applyFont="1" applyFill="1" applyBorder="1" applyAlignment="1" applyProtection="1">
      <alignment horizontal="center" vertical="center" wrapText="1"/>
      <protection hidden="1"/>
    </xf>
    <xf numFmtId="177" fontId="4" fillId="0" borderId="14" xfId="67" applyNumberFormat="1" applyFont="1" applyFill="1" applyBorder="1" applyAlignment="1">
      <alignment horizontal="center" vertical="center" wrapText="1"/>
      <protection/>
    </xf>
    <xf numFmtId="176" fontId="1" fillId="28" borderId="16" xfId="372" applyNumberFormat="1" applyFont="1" applyFill="1" applyBorder="1" applyAlignment="1" applyProtection="1">
      <alignment horizontal="center" vertical="center" wrapText="1"/>
      <protection hidden="1"/>
    </xf>
    <xf numFmtId="176" fontId="1" fillId="28" borderId="13" xfId="372" applyNumberFormat="1" applyFont="1" applyFill="1" applyBorder="1" applyAlignment="1" applyProtection="1">
      <alignment horizontal="center" vertical="center" wrapText="1"/>
      <protection hidden="1"/>
    </xf>
    <xf numFmtId="176" fontId="3" fillId="28" borderId="18" xfId="0" applyNumberFormat="1" applyFont="1" applyFill="1" applyBorder="1" applyAlignment="1">
      <alignment horizontal="center" vertical="center"/>
    </xf>
    <xf numFmtId="0" fontId="1" fillId="0" borderId="0" xfId="480" applyFont="1" applyFill="1" applyAlignment="1">
      <alignment horizontal="right"/>
      <protection/>
    </xf>
    <xf numFmtId="0" fontId="1" fillId="0" borderId="0" xfId="370" applyFont="1" applyAlignment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8" fillId="0" borderId="0" xfId="356" applyFont="1" applyFill="1" applyBorder="1" applyAlignment="1">
      <alignment horizontal="center" vertical="center" wrapText="1"/>
      <protection/>
    </xf>
    <xf numFmtId="0" fontId="3" fillId="0" borderId="0" xfId="689" applyFont="1" applyFill="1" applyAlignment="1">
      <alignment horizontal="center" wrapText="1"/>
      <protection/>
    </xf>
    <xf numFmtId="0" fontId="3" fillId="0" borderId="0" xfId="372" applyFont="1" applyFill="1" applyBorder="1" applyAlignment="1">
      <alignment horizontal="center" vertical="center" wrapText="1"/>
      <protection/>
    </xf>
    <xf numFmtId="0" fontId="28" fillId="28" borderId="0" xfId="0" applyFont="1" applyFill="1" applyBorder="1" applyAlignment="1">
      <alignment horizontal="center" vertical="center" wrapText="1"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9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/>
      <protection/>
    </xf>
    <xf numFmtId="184" fontId="3" fillId="28" borderId="0" xfId="0" applyNumberFormat="1" applyFont="1" applyFill="1" applyBorder="1" applyAlignment="1">
      <alignment horizontal="center" vertical="center" wrapText="1"/>
    </xf>
    <xf numFmtId="0" fontId="1" fillId="0" borderId="17" xfId="67" applyFont="1" applyBorder="1" applyAlignment="1">
      <alignment horizontal="right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28" fillId="28" borderId="0" xfId="67" applyFont="1" applyFill="1" applyBorder="1" applyAlignment="1">
      <alignment horizontal="center" vertical="center" wrapText="1"/>
      <protection/>
    </xf>
    <xf numFmtId="0" fontId="3" fillId="28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184" fontId="3" fillId="28" borderId="0" xfId="691" applyNumberFormat="1" applyFont="1" applyFill="1" applyBorder="1" applyAlignment="1">
      <alignment horizontal="center" vertical="top" wrapText="1"/>
      <protection/>
    </xf>
    <xf numFmtId="0" fontId="28" fillId="28" borderId="0" xfId="0" applyFont="1" applyFill="1" applyBorder="1" applyAlignment="1">
      <alignment horizontal="center" vertical="top" wrapText="1"/>
    </xf>
    <xf numFmtId="0" fontId="28" fillId="28" borderId="0" xfId="356" applyFont="1" applyFill="1" applyBorder="1" applyAlignment="1">
      <alignment horizontal="center" vertical="center" wrapText="1"/>
      <protection/>
    </xf>
    <xf numFmtId="184" fontId="3" fillId="28" borderId="0" xfId="376" applyNumberFormat="1" applyFont="1" applyFill="1" applyBorder="1" applyAlignment="1">
      <alignment horizontal="center" vertical="center" wrapText="1"/>
      <protection/>
    </xf>
    <xf numFmtId="184" fontId="3" fillId="28" borderId="0" xfId="478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688" applyNumberFormat="1" applyFont="1" applyFill="1" applyBorder="1" applyAlignment="1" applyProtection="1">
      <alignment horizontal="center" vertical="top" wrapText="1"/>
      <protection/>
    </xf>
    <xf numFmtId="0" fontId="3" fillId="28" borderId="0" xfId="688" applyNumberFormat="1" applyFont="1" applyFill="1" applyBorder="1" applyAlignment="1" applyProtection="1">
      <alignment horizontal="center" vertical="top" wrapText="1"/>
      <protection/>
    </xf>
    <xf numFmtId="0" fontId="3" fillId="28" borderId="0" xfId="0" applyFont="1" applyFill="1" applyAlignment="1">
      <alignment horizontal="center" wrapText="1"/>
    </xf>
    <xf numFmtId="0" fontId="3" fillId="28" borderId="0" xfId="3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28" fillId="0" borderId="0" xfId="372" applyFont="1" applyFill="1" applyBorder="1" applyAlignment="1">
      <alignment horizontal="center" vertical="top" wrapText="1"/>
      <protection/>
    </xf>
    <xf numFmtId="0" fontId="34" fillId="0" borderId="0" xfId="67" applyFont="1" applyBorder="1" applyAlignment="1">
      <alignment horizontal="center" vertical="center" wrapText="1"/>
      <protection/>
    </xf>
    <xf numFmtId="176" fontId="1" fillId="28" borderId="16" xfId="687" applyNumberFormat="1" applyFont="1" applyFill="1" applyBorder="1" applyAlignment="1" applyProtection="1">
      <alignment horizontal="center" vertical="center" wrapText="1"/>
      <protection hidden="1"/>
    </xf>
    <xf numFmtId="176" fontId="1" fillId="0" borderId="16" xfId="688" applyNumberFormat="1" applyFont="1" applyFill="1" applyBorder="1" applyAlignment="1" applyProtection="1">
      <alignment horizontal="center" vertical="top"/>
      <protection/>
    </xf>
    <xf numFmtId="176" fontId="1" fillId="0" borderId="13" xfId="688" applyNumberFormat="1" applyFont="1" applyFill="1" applyBorder="1" applyAlignment="1" applyProtection="1">
      <alignment horizontal="center" vertical="top"/>
      <protection/>
    </xf>
    <xf numFmtId="176" fontId="3" fillId="0" borderId="14" xfId="688" applyNumberFormat="1" applyFont="1" applyFill="1" applyBorder="1" applyAlignment="1" applyProtection="1">
      <alignment horizontal="center" vertical="top"/>
      <protection/>
    </xf>
    <xf numFmtId="176" fontId="1" fillId="0" borderId="16" xfId="0" applyNumberFormat="1" applyFont="1" applyBorder="1" applyAlignment="1">
      <alignment horizontal="center"/>
    </xf>
    <xf numFmtId="176" fontId="3" fillId="28" borderId="14" xfId="687" applyNumberFormat="1" applyFont="1" applyFill="1" applyBorder="1" applyAlignment="1" applyProtection="1">
      <alignment horizontal="center" vertical="center" wrapText="1"/>
      <protection hidden="1"/>
    </xf>
  </cellXfs>
  <cellStyles count="7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Денежный 2" xfId="48"/>
    <cellStyle name="Заголовки полей" xfId="49"/>
    <cellStyle name="Заголовки полей [печать]" xfId="50"/>
    <cellStyle name="Заголовок 1" xfId="51"/>
    <cellStyle name="Заголовок 2" xfId="52"/>
    <cellStyle name="Заголовок 3" xfId="53"/>
    <cellStyle name="Заголовок 4" xfId="54"/>
    <cellStyle name="Заголовок меры" xfId="55"/>
    <cellStyle name="Заголовок показателя [печать]" xfId="56"/>
    <cellStyle name="Заголовок показателя константы" xfId="57"/>
    <cellStyle name="Заголовок результата расчета" xfId="58"/>
    <cellStyle name="Заголовок свободного показателя" xfId="59"/>
    <cellStyle name="Значение фильтра" xfId="60"/>
    <cellStyle name="Значение фильтра [печать]" xfId="61"/>
    <cellStyle name="Информация о задаче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10 2" xfId="68"/>
    <cellStyle name="Обычный 10 2 2" xfId="69"/>
    <cellStyle name="Обычный 10 2 2 2" xfId="70"/>
    <cellStyle name="Обычный 10 2 2 2 2" xfId="71"/>
    <cellStyle name="Обычный 10 2 2 3" xfId="72"/>
    <cellStyle name="Обычный 10 2 3" xfId="73"/>
    <cellStyle name="Обычный 10 2 3 2" xfId="74"/>
    <cellStyle name="Обычный 10 2 3 2 2" xfId="75"/>
    <cellStyle name="Обычный 10 2 3 3" xfId="76"/>
    <cellStyle name="Обычный 10 2 4" xfId="77"/>
    <cellStyle name="Обычный 10 2 4 2" xfId="78"/>
    <cellStyle name="Обычный 10 2 5" xfId="79"/>
    <cellStyle name="Обычный 10 3" xfId="80"/>
    <cellStyle name="Обычный 10 3 2" xfId="81"/>
    <cellStyle name="Обычный 10 3 2 2" xfId="82"/>
    <cellStyle name="Обычный 10 3 3" xfId="83"/>
    <cellStyle name="Обычный 10 4" xfId="84"/>
    <cellStyle name="Обычный 10 4 2" xfId="85"/>
    <cellStyle name="Обычный 10 4 2 2" xfId="86"/>
    <cellStyle name="Обычный 10 4 3" xfId="87"/>
    <cellStyle name="Обычный 10 5" xfId="88"/>
    <cellStyle name="Обычный 10 5 2" xfId="89"/>
    <cellStyle name="Обычный 10 5 2 2" xfId="90"/>
    <cellStyle name="Обычный 10 5 3" xfId="91"/>
    <cellStyle name="Обычный 10 6" xfId="92"/>
    <cellStyle name="Обычный 10 6 2" xfId="93"/>
    <cellStyle name="Обычный 10 7" xfId="94"/>
    <cellStyle name="Обычный 10 8" xfId="95"/>
    <cellStyle name="Обычный 11" xfId="96"/>
    <cellStyle name="Обычный 11 2" xfId="97"/>
    <cellStyle name="Обычный 11 2 2" xfId="98"/>
    <cellStyle name="Обычный 11 2 2 2" xfId="99"/>
    <cellStyle name="Обычный 11 2 2 2 2" xfId="100"/>
    <cellStyle name="Обычный 11 2 2 3" xfId="101"/>
    <cellStyle name="Обычный 11 2 3" xfId="102"/>
    <cellStyle name="Обычный 11 2 3 2" xfId="103"/>
    <cellStyle name="Обычный 11 2 3 2 2" xfId="104"/>
    <cellStyle name="Обычный 11 2 3 3" xfId="105"/>
    <cellStyle name="Обычный 11 2 4" xfId="106"/>
    <cellStyle name="Обычный 11 2 4 2" xfId="107"/>
    <cellStyle name="Обычный 11 2 5" xfId="108"/>
    <cellStyle name="Обычный 11 3" xfId="109"/>
    <cellStyle name="Обычный 11 3 2" xfId="110"/>
    <cellStyle name="Обычный 11 3 2 2" xfId="111"/>
    <cellStyle name="Обычный 11 3 3" xfId="112"/>
    <cellStyle name="Обычный 11 4" xfId="113"/>
    <cellStyle name="Обычный 11 4 2" xfId="114"/>
    <cellStyle name="Обычный 11 4 2 2" xfId="115"/>
    <cellStyle name="Обычный 11 4 3" xfId="116"/>
    <cellStyle name="Обычный 11 5" xfId="117"/>
    <cellStyle name="Обычный 11 5 2" xfId="118"/>
    <cellStyle name="Обычный 11 5 2 2" xfId="119"/>
    <cellStyle name="Обычный 11 5 3" xfId="120"/>
    <cellStyle name="Обычный 11 6" xfId="121"/>
    <cellStyle name="Обычный 12" xfId="122"/>
    <cellStyle name="Обычный 12 2" xfId="123"/>
    <cellStyle name="Обычный 12 2 2" xfId="124"/>
    <cellStyle name="Обычный 12 2 2 2" xfId="125"/>
    <cellStyle name="Обычный 12 2 2 2 2" xfId="126"/>
    <cellStyle name="Обычный 12 2 2 3" xfId="127"/>
    <cellStyle name="Обычный 12 2 2 4" xfId="128"/>
    <cellStyle name="Обычный 12 2 3" xfId="129"/>
    <cellStyle name="Обычный 12 2 3 2" xfId="130"/>
    <cellStyle name="Обычный 12 2 3 2 2" xfId="131"/>
    <cellStyle name="Обычный 12 2 3 3" xfId="132"/>
    <cellStyle name="Обычный 12 2 3 4" xfId="133"/>
    <cellStyle name="Обычный 12 2 4" xfId="134"/>
    <cellStyle name="Обычный 12 2 4 2" xfId="135"/>
    <cellStyle name="Обычный 12 2 5" xfId="136"/>
    <cellStyle name="Обычный 12 2 6" xfId="137"/>
    <cellStyle name="Обычный 12 3" xfId="138"/>
    <cellStyle name="Обычный 12 3 2" xfId="139"/>
    <cellStyle name="Обычный 12 3 2 2" xfId="140"/>
    <cellStyle name="Обычный 12 3 3" xfId="141"/>
    <cellStyle name="Обычный 12 4" xfId="142"/>
    <cellStyle name="Обычный 12 4 2" xfId="143"/>
    <cellStyle name="Обычный 12 4 2 2" xfId="144"/>
    <cellStyle name="Обычный 12 4 3" xfId="145"/>
    <cellStyle name="Обычный 12 5" xfId="146"/>
    <cellStyle name="Обычный 12 5 2" xfId="147"/>
    <cellStyle name="Обычный 12 5 2 2" xfId="148"/>
    <cellStyle name="Обычный 12 5 3" xfId="149"/>
    <cellStyle name="Обычный 12 6" xfId="150"/>
    <cellStyle name="Обычный 12 6 2" xfId="151"/>
    <cellStyle name="Обычный 12 7" xfId="152"/>
    <cellStyle name="Обычный 12 8" xfId="153"/>
    <cellStyle name="Обычный 13" xfId="154"/>
    <cellStyle name="Обычный 13 2" xfId="155"/>
    <cellStyle name="Обычный 13 2 2" xfId="156"/>
    <cellStyle name="Обычный 13 2 2 2" xfId="157"/>
    <cellStyle name="Обычный 13 2 2 2 2" xfId="158"/>
    <cellStyle name="Обычный 13 2 2 3" xfId="159"/>
    <cellStyle name="Обычный 13 2 3" xfId="160"/>
    <cellStyle name="Обычный 13 2 3 2" xfId="161"/>
    <cellStyle name="Обычный 13 2 3 2 2" xfId="162"/>
    <cellStyle name="Обычный 13 2 3 3" xfId="163"/>
    <cellStyle name="Обычный 13 2 4" xfId="164"/>
    <cellStyle name="Обычный 13 2 4 2" xfId="165"/>
    <cellStyle name="Обычный 13 2 5" xfId="166"/>
    <cellStyle name="Обычный 13 2 6" xfId="167"/>
    <cellStyle name="Обычный 13 3" xfId="168"/>
    <cellStyle name="Обычный 13 3 2" xfId="169"/>
    <cellStyle name="Обычный 13 3 2 2" xfId="170"/>
    <cellStyle name="Обычный 13 3 3" xfId="171"/>
    <cellStyle name="Обычный 13 4" xfId="172"/>
    <cellStyle name="Обычный 13 4 2" xfId="173"/>
    <cellStyle name="Обычный 13 4 2 2" xfId="174"/>
    <cellStyle name="Обычный 13 4 3" xfId="175"/>
    <cellStyle name="Обычный 13 5" xfId="176"/>
    <cellStyle name="Обычный 13 5 2" xfId="177"/>
    <cellStyle name="Обычный 13 5 2 2" xfId="178"/>
    <cellStyle name="Обычный 13 5 3" xfId="179"/>
    <cellStyle name="Обычный 13 6" xfId="180"/>
    <cellStyle name="Обычный 13 6 2" xfId="181"/>
    <cellStyle name="Обычный 13 7" xfId="182"/>
    <cellStyle name="Обычный 13 8" xfId="183"/>
    <cellStyle name="Обычный 14" xfId="184"/>
    <cellStyle name="Обычный 14 2" xfId="185"/>
    <cellStyle name="Обычный 14 2 2" xfId="186"/>
    <cellStyle name="Обычный 14 2 2 2" xfId="187"/>
    <cellStyle name="Обычный 14 2 2 2 2" xfId="188"/>
    <cellStyle name="Обычный 14 2 2 3" xfId="189"/>
    <cellStyle name="Обычный 14 2 3" xfId="190"/>
    <cellStyle name="Обычный 14 2 3 2" xfId="191"/>
    <cellStyle name="Обычный 14 2 3 2 2" xfId="192"/>
    <cellStyle name="Обычный 14 2 3 3" xfId="193"/>
    <cellStyle name="Обычный 14 2 4" xfId="194"/>
    <cellStyle name="Обычный 14 2 4 2" xfId="195"/>
    <cellStyle name="Обычный 14 2 5" xfId="196"/>
    <cellStyle name="Обычный 14 2 6" xfId="197"/>
    <cellStyle name="Обычный 14 3" xfId="198"/>
    <cellStyle name="Обычный 14 3 2" xfId="199"/>
    <cellStyle name="Обычный 14 3 2 2" xfId="200"/>
    <cellStyle name="Обычный 14 3 3" xfId="201"/>
    <cellStyle name="Обычный 14 3 4" xfId="202"/>
    <cellStyle name="Обычный 14 4" xfId="203"/>
    <cellStyle name="Обычный 14 4 2" xfId="204"/>
    <cellStyle name="Обычный 14 4 2 2" xfId="205"/>
    <cellStyle name="Обычный 14 4 3" xfId="206"/>
    <cellStyle name="Обычный 14 5" xfId="207"/>
    <cellStyle name="Обычный 14 5 2" xfId="208"/>
    <cellStyle name="Обычный 14 5 2 2" xfId="209"/>
    <cellStyle name="Обычный 14 5 3" xfId="210"/>
    <cellStyle name="Обычный 14 6" xfId="211"/>
    <cellStyle name="Обычный 14 6 2" xfId="212"/>
    <cellStyle name="Обычный 14 7" xfId="213"/>
    <cellStyle name="Обычный 14 8" xfId="214"/>
    <cellStyle name="Обычный 15" xfId="215"/>
    <cellStyle name="Обычный 15 2" xfId="216"/>
    <cellStyle name="Обычный 15 2 2" xfId="217"/>
    <cellStyle name="Обычный 15 2 2 2" xfId="218"/>
    <cellStyle name="Обычный 15 2 2 2 2" xfId="219"/>
    <cellStyle name="Обычный 15 2 2 3" xfId="220"/>
    <cellStyle name="Обычный 15 2 3" xfId="221"/>
    <cellStyle name="Обычный 15 2 3 2" xfId="222"/>
    <cellStyle name="Обычный 15 2 3 2 2" xfId="223"/>
    <cellStyle name="Обычный 15 2 3 3" xfId="224"/>
    <cellStyle name="Обычный 15 2 4" xfId="225"/>
    <cellStyle name="Обычный 15 2 4 2" xfId="226"/>
    <cellStyle name="Обычный 15 2 5" xfId="227"/>
    <cellStyle name="Обычный 15 3" xfId="228"/>
    <cellStyle name="Обычный 15 3 2" xfId="229"/>
    <cellStyle name="Обычный 15 3 2 2" xfId="230"/>
    <cellStyle name="Обычный 15 3 3" xfId="231"/>
    <cellStyle name="Обычный 15 4" xfId="232"/>
    <cellStyle name="Обычный 15 4 2" xfId="233"/>
    <cellStyle name="Обычный 15 4 2 2" xfId="234"/>
    <cellStyle name="Обычный 15 4 3" xfId="235"/>
    <cellStyle name="Обычный 15 5" xfId="236"/>
    <cellStyle name="Обычный 15 5 2" xfId="237"/>
    <cellStyle name="Обычный 15 5 2 2" xfId="238"/>
    <cellStyle name="Обычный 15 5 3" xfId="239"/>
    <cellStyle name="Обычный 15 6" xfId="240"/>
    <cellStyle name="Обычный 15 6 2" xfId="241"/>
    <cellStyle name="Обычный 15 7" xfId="242"/>
    <cellStyle name="Обычный 15 8" xfId="243"/>
    <cellStyle name="Обычный 16" xfId="244"/>
    <cellStyle name="Обычный 16 2" xfId="245"/>
    <cellStyle name="Обычный 16 2 2" xfId="246"/>
    <cellStyle name="Обычный 16 2 2 2" xfId="247"/>
    <cellStyle name="Обычный 16 2 2 2 2" xfId="248"/>
    <cellStyle name="Обычный 16 2 2 3" xfId="249"/>
    <cellStyle name="Обычный 16 2 3" xfId="250"/>
    <cellStyle name="Обычный 16 2 3 2" xfId="251"/>
    <cellStyle name="Обычный 16 2 3 2 2" xfId="252"/>
    <cellStyle name="Обычный 16 2 3 3" xfId="253"/>
    <cellStyle name="Обычный 16 2 4" xfId="254"/>
    <cellStyle name="Обычный 16 2 4 2" xfId="255"/>
    <cellStyle name="Обычный 16 2 5" xfId="256"/>
    <cellStyle name="Обычный 16 3" xfId="257"/>
    <cellStyle name="Обычный 16 3 2" xfId="258"/>
    <cellStyle name="Обычный 16 3 2 2" xfId="259"/>
    <cellStyle name="Обычный 16 3 3" xfId="260"/>
    <cellStyle name="Обычный 16 4" xfId="261"/>
    <cellStyle name="Обычный 16 4 2" xfId="262"/>
    <cellStyle name="Обычный 16 4 2 2" xfId="263"/>
    <cellStyle name="Обычный 16 4 3" xfId="264"/>
    <cellStyle name="Обычный 16 5" xfId="265"/>
    <cellStyle name="Обычный 16 5 2" xfId="266"/>
    <cellStyle name="Обычный 16 5 2 2" xfId="267"/>
    <cellStyle name="Обычный 16 5 3" xfId="268"/>
    <cellStyle name="Обычный 16 6" xfId="269"/>
    <cellStyle name="Обычный 16 6 2" xfId="270"/>
    <cellStyle name="Обычный 16 7" xfId="271"/>
    <cellStyle name="Обычный 17" xfId="272"/>
    <cellStyle name="Обычный 17 2" xfId="273"/>
    <cellStyle name="Обычный 17 2 2" xfId="274"/>
    <cellStyle name="Обычный 17 2 2 2" xfId="275"/>
    <cellStyle name="Обычный 17 2 2 2 2" xfId="276"/>
    <cellStyle name="Обычный 17 2 2 3" xfId="277"/>
    <cellStyle name="Обычный 17 2 3" xfId="278"/>
    <cellStyle name="Обычный 17 2 3 2" xfId="279"/>
    <cellStyle name="Обычный 17 2 3 2 2" xfId="280"/>
    <cellStyle name="Обычный 17 2 3 3" xfId="281"/>
    <cellStyle name="Обычный 17 2 4" xfId="282"/>
    <cellStyle name="Обычный 17 2 4 2" xfId="283"/>
    <cellStyle name="Обычный 17 2 5" xfId="284"/>
    <cellStyle name="Обычный 17 3" xfId="285"/>
    <cellStyle name="Обычный 17 3 2" xfId="286"/>
    <cellStyle name="Обычный 17 3 2 2" xfId="287"/>
    <cellStyle name="Обычный 17 3 3" xfId="288"/>
    <cellStyle name="Обычный 17 4" xfId="289"/>
    <cellStyle name="Обычный 17 4 2" xfId="290"/>
    <cellStyle name="Обычный 17 4 2 2" xfId="291"/>
    <cellStyle name="Обычный 17 4 3" xfId="292"/>
    <cellStyle name="Обычный 17 5" xfId="293"/>
    <cellStyle name="Обычный 17 5 2" xfId="294"/>
    <cellStyle name="Обычный 17 5 2 2" xfId="295"/>
    <cellStyle name="Обычный 17 5 3" xfId="296"/>
    <cellStyle name="Обычный 17 6" xfId="297"/>
    <cellStyle name="Обычный 17 6 2" xfId="298"/>
    <cellStyle name="Обычный 17 7" xfId="299"/>
    <cellStyle name="Обычный 18" xfId="300"/>
    <cellStyle name="Обычный 18 2" xfId="301"/>
    <cellStyle name="Обычный 18 2 2" xfId="302"/>
    <cellStyle name="Обычный 18 2 2 2" xfId="303"/>
    <cellStyle name="Обычный 18 2 2 2 2" xfId="304"/>
    <cellStyle name="Обычный 18 2 2 3" xfId="305"/>
    <cellStyle name="Обычный 18 2 3" xfId="306"/>
    <cellStyle name="Обычный 18 2 3 2" xfId="307"/>
    <cellStyle name="Обычный 18 2 3 2 2" xfId="308"/>
    <cellStyle name="Обычный 18 2 3 3" xfId="309"/>
    <cellStyle name="Обычный 18 2 4" xfId="310"/>
    <cellStyle name="Обычный 18 2 4 2" xfId="311"/>
    <cellStyle name="Обычный 18 2 5" xfId="312"/>
    <cellStyle name="Обычный 18 3" xfId="313"/>
    <cellStyle name="Обычный 18 3 2" xfId="314"/>
    <cellStyle name="Обычный 18 3 2 2" xfId="315"/>
    <cellStyle name="Обычный 18 3 3" xfId="316"/>
    <cellStyle name="Обычный 18 4" xfId="317"/>
    <cellStyle name="Обычный 18 4 2" xfId="318"/>
    <cellStyle name="Обычный 18 4 2 2" xfId="319"/>
    <cellStyle name="Обычный 18 4 3" xfId="320"/>
    <cellStyle name="Обычный 18 5" xfId="321"/>
    <cellStyle name="Обычный 18 5 2" xfId="322"/>
    <cellStyle name="Обычный 18 5 2 2" xfId="323"/>
    <cellStyle name="Обычный 18 5 3" xfId="324"/>
    <cellStyle name="Обычный 18 6" xfId="325"/>
    <cellStyle name="Обычный 18 6 2" xfId="326"/>
    <cellStyle name="Обычный 18 7" xfId="327"/>
    <cellStyle name="Обычный 19" xfId="328"/>
    <cellStyle name="Обычный 19 2" xfId="329"/>
    <cellStyle name="Обычный 19 2 2" xfId="330"/>
    <cellStyle name="Обычный 19 2 2 2" xfId="331"/>
    <cellStyle name="Обычный 19 2 2 2 2" xfId="332"/>
    <cellStyle name="Обычный 19 2 2 3" xfId="333"/>
    <cellStyle name="Обычный 19 2 3" xfId="334"/>
    <cellStyle name="Обычный 19 2 3 2" xfId="335"/>
    <cellStyle name="Обычный 19 2 3 2 2" xfId="336"/>
    <cellStyle name="Обычный 19 2 3 3" xfId="337"/>
    <cellStyle name="Обычный 19 2 4" xfId="338"/>
    <cellStyle name="Обычный 19 2 4 2" xfId="339"/>
    <cellStyle name="Обычный 19 2 5" xfId="340"/>
    <cellStyle name="Обычный 19 3" xfId="341"/>
    <cellStyle name="Обычный 19 3 2" xfId="342"/>
    <cellStyle name="Обычный 19 3 2 2" xfId="343"/>
    <cellStyle name="Обычный 19 3 3" xfId="344"/>
    <cellStyle name="Обычный 19 4" xfId="345"/>
    <cellStyle name="Обычный 19 4 2" xfId="346"/>
    <cellStyle name="Обычный 19 4 2 2" xfId="347"/>
    <cellStyle name="Обычный 19 4 3" xfId="348"/>
    <cellStyle name="Обычный 19 5" xfId="349"/>
    <cellStyle name="Обычный 19 5 2" xfId="350"/>
    <cellStyle name="Обычный 19 5 2 2" xfId="351"/>
    <cellStyle name="Обычный 19 5 3" xfId="352"/>
    <cellStyle name="Обычный 19 6" xfId="353"/>
    <cellStyle name="Обычный 19 6 2" xfId="354"/>
    <cellStyle name="Обычный 19 7" xfId="355"/>
    <cellStyle name="Обычный 2" xfId="356"/>
    <cellStyle name="Обычный 2 10" xfId="357"/>
    <cellStyle name="Обычный 2 10 2" xfId="358"/>
    <cellStyle name="Обычный 2 10 3" xfId="359"/>
    <cellStyle name="Обычный 2 11" xfId="360"/>
    <cellStyle name="Обычный 2 11 2" xfId="361"/>
    <cellStyle name="Обычный 2 12" xfId="362"/>
    <cellStyle name="Обычный 2 12 2" xfId="363"/>
    <cellStyle name="Обычный 2 12 3" xfId="364"/>
    <cellStyle name="Обычный 2 13" xfId="365"/>
    <cellStyle name="Обычный 2 13 2" xfId="366"/>
    <cellStyle name="Обычный 2 14" xfId="367"/>
    <cellStyle name="Обычный 2 14 2" xfId="368"/>
    <cellStyle name="Обычный 2 2" xfId="369"/>
    <cellStyle name="Обычный 2 2 2" xfId="370"/>
    <cellStyle name="Обычный 2 2 3" xfId="371"/>
    <cellStyle name="Обычный 2 3" xfId="372"/>
    <cellStyle name="Обычный 2 3 2" xfId="373"/>
    <cellStyle name="Обычный 2 4" xfId="374"/>
    <cellStyle name="Обычный 2 4 2" xfId="375"/>
    <cellStyle name="Обычный 2 5" xfId="376"/>
    <cellStyle name="Обычный 2 5 2" xfId="377"/>
    <cellStyle name="Обычный 2 5 3" xfId="378"/>
    <cellStyle name="Обычный 2 6" xfId="379"/>
    <cellStyle name="Обычный 2 6 2" xfId="380"/>
    <cellStyle name="Обычный 2 7" xfId="381"/>
    <cellStyle name="Обычный 2 7 2" xfId="382"/>
    <cellStyle name="Обычный 2 7 3" xfId="383"/>
    <cellStyle name="Обычный 2 8" xfId="384"/>
    <cellStyle name="Обычный 2 8 2" xfId="385"/>
    <cellStyle name="Обычный 2 9" xfId="386"/>
    <cellStyle name="Обычный 2 9 2" xfId="387"/>
    <cellStyle name="Обычный 20" xfId="388"/>
    <cellStyle name="Обычный 20 2" xfId="389"/>
    <cellStyle name="Обычный 20 3" xfId="390"/>
    <cellStyle name="Обычный 20 3 2" xfId="391"/>
    <cellStyle name="Обычный 20 4" xfId="392"/>
    <cellStyle name="Обычный 21" xfId="393"/>
    <cellStyle name="Обычный 21 2" xfId="394"/>
    <cellStyle name="Обычный 21 2 2" xfId="395"/>
    <cellStyle name="Обычный 21 2 2 2" xfId="396"/>
    <cellStyle name="Обычный 21 2 3" xfId="397"/>
    <cellStyle name="Обычный 21 3" xfId="398"/>
    <cellStyle name="Обычный 21 3 2" xfId="399"/>
    <cellStyle name="Обычный 21 3 2 2" xfId="400"/>
    <cellStyle name="Обычный 21 3 3" xfId="401"/>
    <cellStyle name="Обычный 21 4" xfId="402"/>
    <cellStyle name="Обычный 21 4 2" xfId="403"/>
    <cellStyle name="Обычный 21 4 2 2" xfId="404"/>
    <cellStyle name="Обычный 21 4 3" xfId="405"/>
    <cellStyle name="Обычный 21 5" xfId="406"/>
    <cellStyle name="Обычный 21 5 2" xfId="407"/>
    <cellStyle name="Обычный 21 6" xfId="408"/>
    <cellStyle name="Обычный 22" xfId="409"/>
    <cellStyle name="Обычный 22 2" xfId="410"/>
    <cellStyle name="Обычный 22 2 2" xfId="411"/>
    <cellStyle name="Обычный 22 2 2 2" xfId="412"/>
    <cellStyle name="Обычный 22 2 3" xfId="413"/>
    <cellStyle name="Обычный 22 3" xfId="414"/>
    <cellStyle name="Обычный 22 3 2" xfId="415"/>
    <cellStyle name="Обычный 22 3 2 2" xfId="416"/>
    <cellStyle name="Обычный 22 3 3" xfId="417"/>
    <cellStyle name="Обычный 22 4" xfId="418"/>
    <cellStyle name="Обычный 22 4 2" xfId="419"/>
    <cellStyle name="Обычный 22 5" xfId="420"/>
    <cellStyle name="Обычный 23" xfId="421"/>
    <cellStyle name="Обычный 23 2" xfId="422"/>
    <cellStyle name="Обычный 24" xfId="423"/>
    <cellStyle name="Обычный 24 2" xfId="424"/>
    <cellStyle name="Обычный 24 2 2" xfId="425"/>
    <cellStyle name="Обычный 24 3" xfId="426"/>
    <cellStyle name="Обычный 25" xfId="427"/>
    <cellStyle name="Обычный 25 2" xfId="428"/>
    <cellStyle name="Обычный 25 2 2" xfId="429"/>
    <cellStyle name="Обычный 25 3" xfId="430"/>
    <cellStyle name="Обычный 26" xfId="431"/>
    <cellStyle name="Обычный 26 2" xfId="432"/>
    <cellStyle name="Обычный 27" xfId="433"/>
    <cellStyle name="Обычный 28" xfId="434"/>
    <cellStyle name="Обычный 28 2" xfId="435"/>
    <cellStyle name="Обычный 29" xfId="436"/>
    <cellStyle name="Обычный 3" xfId="437"/>
    <cellStyle name="Обычный 3 2" xfId="438"/>
    <cellStyle name="Обычный 3 2 2" xfId="439"/>
    <cellStyle name="Обычный 3 2 2 2" xfId="440"/>
    <cellStyle name="Обычный 3 2 2 2 2" xfId="441"/>
    <cellStyle name="Обычный 3 2 2 3" xfId="442"/>
    <cellStyle name="Обычный 3 2 2 4" xfId="443"/>
    <cellStyle name="Обычный 3 2 3" xfId="444"/>
    <cellStyle name="Обычный 3 2 3 2" xfId="445"/>
    <cellStyle name="Обычный 3 2 3 2 2" xfId="446"/>
    <cellStyle name="Обычный 3 2 3 3" xfId="447"/>
    <cellStyle name="Обычный 3 2 4" xfId="448"/>
    <cellStyle name="Обычный 3 2 4 2" xfId="449"/>
    <cellStyle name="Обычный 3 2 4 2 2" xfId="450"/>
    <cellStyle name="Обычный 3 2 4 3" xfId="451"/>
    <cellStyle name="Обычный 3 2 5" xfId="452"/>
    <cellStyle name="Обычный 3 2 5 2" xfId="453"/>
    <cellStyle name="Обычный 3 2 6" xfId="454"/>
    <cellStyle name="Обычный 3 2 7" xfId="455"/>
    <cellStyle name="Обычный 3 3" xfId="456"/>
    <cellStyle name="Обычный 3 3 2" xfId="457"/>
    <cellStyle name="Обычный 3 3 2 2" xfId="458"/>
    <cellStyle name="Обычный 3 3 3" xfId="459"/>
    <cellStyle name="Обычный 3 4" xfId="460"/>
    <cellStyle name="Обычный 3 4 2" xfId="461"/>
    <cellStyle name="Обычный 3 4 2 2" xfId="462"/>
    <cellStyle name="Обычный 3 4 3" xfId="463"/>
    <cellStyle name="Обычный 3 5" xfId="464"/>
    <cellStyle name="Обычный 3 5 2" xfId="465"/>
    <cellStyle name="Обычный 3 5 2 2" xfId="466"/>
    <cellStyle name="Обычный 3 5 3" xfId="467"/>
    <cellStyle name="Обычный 3 6" xfId="468"/>
    <cellStyle name="Обычный 3 6 2" xfId="469"/>
    <cellStyle name="Обычный 3 6 2 2" xfId="470"/>
    <cellStyle name="Обычный 3 6 3" xfId="471"/>
    <cellStyle name="Обычный 3 7" xfId="472"/>
    <cellStyle name="Обычный 3 7 2" xfId="473"/>
    <cellStyle name="Обычный 3 8" xfId="474"/>
    <cellStyle name="Обычный 3 9" xfId="475"/>
    <cellStyle name="Обычный 30" xfId="476"/>
    <cellStyle name="Обычный 31" xfId="477"/>
    <cellStyle name="Обычный 32" xfId="478"/>
    <cellStyle name="Обычный 35" xfId="479"/>
    <cellStyle name="Обычный 4" xfId="480"/>
    <cellStyle name="Обычный 4 2" xfId="481"/>
    <cellStyle name="Обычный 4 2 2" xfId="482"/>
    <cellStyle name="Обычный 4 2 2 2" xfId="483"/>
    <cellStyle name="Обычный 4 2 2 2 2" xfId="484"/>
    <cellStyle name="Обычный 4 2 2 3" xfId="485"/>
    <cellStyle name="Обычный 4 2 3" xfId="486"/>
    <cellStyle name="Обычный 4 2 3 2" xfId="487"/>
    <cellStyle name="Обычный 4 2 3 2 2" xfId="488"/>
    <cellStyle name="Обычный 4 2 3 3" xfId="489"/>
    <cellStyle name="Обычный 4 2 4" xfId="490"/>
    <cellStyle name="Обычный 4 2 4 2" xfId="491"/>
    <cellStyle name="Обычный 4 2 4 2 2" xfId="492"/>
    <cellStyle name="Обычный 4 2 4 3" xfId="493"/>
    <cellStyle name="Обычный 4 2 5" xfId="494"/>
    <cellStyle name="Обычный 4 2 5 2" xfId="495"/>
    <cellStyle name="Обычный 4 2 6" xfId="496"/>
    <cellStyle name="Обычный 4 2 7" xfId="497"/>
    <cellStyle name="Обычный 4 3" xfId="498"/>
    <cellStyle name="Обычный 4 3 2" xfId="499"/>
    <cellStyle name="Обычный 4 3 2 2" xfId="500"/>
    <cellStyle name="Обычный 4 3 3" xfId="501"/>
    <cellStyle name="Обычный 4 4" xfId="502"/>
    <cellStyle name="Обычный 4 4 2" xfId="503"/>
    <cellStyle name="Обычный 4 4 2 2" xfId="504"/>
    <cellStyle name="Обычный 4 4 3" xfId="505"/>
    <cellStyle name="Обычный 4 5" xfId="506"/>
    <cellStyle name="Обычный 4 5 2" xfId="507"/>
    <cellStyle name="Обычный 4 5 2 2" xfId="508"/>
    <cellStyle name="Обычный 4 5 3" xfId="509"/>
    <cellStyle name="Обычный 4 6" xfId="510"/>
    <cellStyle name="Обычный 4 6 2" xfId="511"/>
    <cellStyle name="Обычный 4 6 2 2" xfId="512"/>
    <cellStyle name="Обычный 4 6 3" xfId="513"/>
    <cellStyle name="Обычный 4 7" xfId="514"/>
    <cellStyle name="Обычный 4 7 2" xfId="515"/>
    <cellStyle name="Обычный 4 8" xfId="516"/>
    <cellStyle name="Обычный 5" xfId="517"/>
    <cellStyle name="Обычный 5 2" xfId="518"/>
    <cellStyle name="Обычный 5 2 2" xfId="519"/>
    <cellStyle name="Обычный 5 2 2 2" xfId="520"/>
    <cellStyle name="Обычный 5 2 2 2 2" xfId="521"/>
    <cellStyle name="Обычный 5 2 2 3" xfId="522"/>
    <cellStyle name="Обычный 5 2 3" xfId="523"/>
    <cellStyle name="Обычный 5 2 3 2" xfId="524"/>
    <cellStyle name="Обычный 5 2 3 2 2" xfId="525"/>
    <cellStyle name="Обычный 5 2 3 3" xfId="526"/>
    <cellStyle name="Обычный 5 2 4" xfId="527"/>
    <cellStyle name="Обычный 5 2 4 2" xfId="528"/>
    <cellStyle name="Обычный 5 2 4 2 2" xfId="529"/>
    <cellStyle name="Обычный 5 2 4 3" xfId="530"/>
    <cellStyle name="Обычный 5 2 5" xfId="531"/>
    <cellStyle name="Обычный 5 2 5 2" xfId="532"/>
    <cellStyle name="Обычный 5 2 6" xfId="533"/>
    <cellStyle name="Обычный 5 2 7" xfId="534"/>
    <cellStyle name="Обычный 5 3" xfId="535"/>
    <cellStyle name="Обычный 5 3 2" xfId="536"/>
    <cellStyle name="Обычный 5 3 2 2" xfId="537"/>
    <cellStyle name="Обычный 5 3 3" xfId="538"/>
    <cellStyle name="Обычный 5 4" xfId="539"/>
    <cellStyle name="Обычный 5 4 2" xfId="540"/>
    <cellStyle name="Обычный 5 4 2 2" xfId="541"/>
    <cellStyle name="Обычный 5 4 3" xfId="542"/>
    <cellStyle name="Обычный 5 5" xfId="543"/>
    <cellStyle name="Обычный 5 5 2" xfId="544"/>
    <cellStyle name="Обычный 5 5 2 2" xfId="545"/>
    <cellStyle name="Обычный 5 5 3" xfId="546"/>
    <cellStyle name="Обычный 5 6" xfId="547"/>
    <cellStyle name="Обычный 5 6 2" xfId="548"/>
    <cellStyle name="Обычный 5 6 2 2" xfId="549"/>
    <cellStyle name="Обычный 5 6 3" xfId="550"/>
    <cellStyle name="Обычный 5 7" xfId="551"/>
    <cellStyle name="Обычный 5 7 2" xfId="552"/>
    <cellStyle name="Обычный 5 8" xfId="553"/>
    <cellStyle name="Обычный 5 9" xfId="554"/>
    <cellStyle name="Обычный 6" xfId="555"/>
    <cellStyle name="Обычный 6 2" xfId="556"/>
    <cellStyle name="Обычный 6 2 2" xfId="557"/>
    <cellStyle name="Обычный 6 2 2 2" xfId="558"/>
    <cellStyle name="Обычный 6 2 2 2 2" xfId="559"/>
    <cellStyle name="Обычный 6 2 2 3" xfId="560"/>
    <cellStyle name="Обычный 6 2 3" xfId="561"/>
    <cellStyle name="Обычный 6 2 3 2" xfId="562"/>
    <cellStyle name="Обычный 6 2 3 2 2" xfId="563"/>
    <cellStyle name="Обычный 6 2 3 3" xfId="564"/>
    <cellStyle name="Обычный 6 2 4" xfId="565"/>
    <cellStyle name="Обычный 6 2 4 2" xfId="566"/>
    <cellStyle name="Обычный 6 2 4 2 2" xfId="567"/>
    <cellStyle name="Обычный 6 2 4 3" xfId="568"/>
    <cellStyle name="Обычный 6 2 5" xfId="569"/>
    <cellStyle name="Обычный 6 2 5 2" xfId="570"/>
    <cellStyle name="Обычный 6 2 6" xfId="571"/>
    <cellStyle name="Обычный 6 2 7" xfId="572"/>
    <cellStyle name="Обычный 6 3" xfId="573"/>
    <cellStyle name="Обычный 6 3 2" xfId="574"/>
    <cellStyle name="Обычный 6 3 2 2" xfId="575"/>
    <cellStyle name="Обычный 6 3 3" xfId="576"/>
    <cellStyle name="Обычный 6 3 4" xfId="577"/>
    <cellStyle name="Обычный 6 4" xfId="578"/>
    <cellStyle name="Обычный 6 4 2" xfId="579"/>
    <cellStyle name="Обычный 6 4 2 2" xfId="580"/>
    <cellStyle name="Обычный 6 4 3" xfId="581"/>
    <cellStyle name="Обычный 6 5" xfId="582"/>
    <cellStyle name="Обычный 6 5 2" xfId="583"/>
    <cellStyle name="Обычный 6 5 2 2" xfId="584"/>
    <cellStyle name="Обычный 6 5 3" xfId="585"/>
    <cellStyle name="Обычный 6 6" xfId="586"/>
    <cellStyle name="Обычный 6 6 2" xfId="587"/>
    <cellStyle name="Обычный 6 6 2 2" xfId="588"/>
    <cellStyle name="Обычный 6 6 3" xfId="589"/>
    <cellStyle name="Обычный 6 7" xfId="590"/>
    <cellStyle name="Обычный 6 7 2" xfId="591"/>
    <cellStyle name="Обычный 6 8" xfId="592"/>
    <cellStyle name="Обычный 6 9" xfId="593"/>
    <cellStyle name="Обычный 7" xfId="594"/>
    <cellStyle name="Обычный 7 2" xfId="595"/>
    <cellStyle name="Обычный 7 2 2" xfId="596"/>
    <cellStyle name="Обычный 7 2 2 2" xfId="597"/>
    <cellStyle name="Обычный 7 2 2 2 2" xfId="598"/>
    <cellStyle name="Обычный 7 2 2 3" xfId="599"/>
    <cellStyle name="Обычный 7 2 3" xfId="600"/>
    <cellStyle name="Обычный 7 2 3 2" xfId="601"/>
    <cellStyle name="Обычный 7 2 3 2 2" xfId="602"/>
    <cellStyle name="Обычный 7 2 3 3" xfId="603"/>
    <cellStyle name="Обычный 7 2 4" xfId="604"/>
    <cellStyle name="Обычный 7 2 4 2" xfId="605"/>
    <cellStyle name="Обычный 7 2 4 2 2" xfId="606"/>
    <cellStyle name="Обычный 7 2 4 3" xfId="607"/>
    <cellStyle name="Обычный 7 3" xfId="608"/>
    <cellStyle name="Обычный 7 3 2" xfId="609"/>
    <cellStyle name="Обычный 7 3 2 2" xfId="610"/>
    <cellStyle name="Обычный 7 3 3" xfId="611"/>
    <cellStyle name="Обычный 7 4" xfId="612"/>
    <cellStyle name="Обычный 7 4 2" xfId="613"/>
    <cellStyle name="Обычный 7 4 2 2" xfId="614"/>
    <cellStyle name="Обычный 7 4 3" xfId="615"/>
    <cellStyle name="Обычный 7 5" xfId="616"/>
    <cellStyle name="Обычный 7 5 2" xfId="617"/>
    <cellStyle name="Обычный 7 5 2 2" xfId="618"/>
    <cellStyle name="Обычный 7 5 3" xfId="619"/>
    <cellStyle name="Обычный 8" xfId="620"/>
    <cellStyle name="Обычный 8 2" xfId="621"/>
    <cellStyle name="Обычный 8 2 2" xfId="622"/>
    <cellStyle name="Обычный 8 2 2 2" xfId="623"/>
    <cellStyle name="Обычный 8 2 2 2 2" xfId="624"/>
    <cellStyle name="Обычный 8 2 2 3" xfId="625"/>
    <cellStyle name="Обычный 8 2 3" xfId="626"/>
    <cellStyle name="Обычный 8 2 3 2" xfId="627"/>
    <cellStyle name="Обычный 8 2 3 2 2" xfId="628"/>
    <cellStyle name="Обычный 8 2 3 3" xfId="629"/>
    <cellStyle name="Обычный 8 2 4" xfId="630"/>
    <cellStyle name="Обычный 8 2 4 2" xfId="631"/>
    <cellStyle name="Обычный 8 2 4 2 2" xfId="632"/>
    <cellStyle name="Обычный 8 2 4 3" xfId="633"/>
    <cellStyle name="Обычный 8 2 5" xfId="634"/>
    <cellStyle name="Обычный 8 2 5 2" xfId="635"/>
    <cellStyle name="Обычный 8 2 6" xfId="636"/>
    <cellStyle name="Обычный 8 3" xfId="637"/>
    <cellStyle name="Обычный 8 3 2" xfId="638"/>
    <cellStyle name="Обычный 8 3 2 2" xfId="639"/>
    <cellStyle name="Обычный 8 3 3" xfId="640"/>
    <cellStyle name="Обычный 8 4" xfId="641"/>
    <cellStyle name="Обычный 8 4 2" xfId="642"/>
    <cellStyle name="Обычный 8 4 2 2" xfId="643"/>
    <cellStyle name="Обычный 8 4 3" xfId="644"/>
    <cellStyle name="Обычный 8 5" xfId="645"/>
    <cellStyle name="Обычный 8 5 2" xfId="646"/>
    <cellStyle name="Обычный 8 5 2 2" xfId="647"/>
    <cellStyle name="Обычный 8 5 3" xfId="648"/>
    <cellStyle name="Обычный 8 6" xfId="649"/>
    <cellStyle name="Обычный 8 6 2" xfId="650"/>
    <cellStyle name="Обычный 8 7" xfId="651"/>
    <cellStyle name="Обычный 8 8" xfId="652"/>
    <cellStyle name="Обычный 9" xfId="653"/>
    <cellStyle name="Обычный 9 2" xfId="654"/>
    <cellStyle name="Обычный 9 2 2" xfId="655"/>
    <cellStyle name="Обычный 9 2 2 2" xfId="656"/>
    <cellStyle name="Обычный 9 2 2 2 2" xfId="657"/>
    <cellStyle name="Обычный 9 2 2 3" xfId="658"/>
    <cellStyle name="Обычный 9 2 3" xfId="659"/>
    <cellStyle name="Обычный 9 2 3 2" xfId="660"/>
    <cellStyle name="Обычный 9 2 3 2 2" xfId="661"/>
    <cellStyle name="Обычный 9 2 3 3" xfId="662"/>
    <cellStyle name="Обычный 9 2 4" xfId="663"/>
    <cellStyle name="Обычный 9 2 4 2" xfId="664"/>
    <cellStyle name="Обычный 9 2 4 2 2" xfId="665"/>
    <cellStyle name="Обычный 9 2 4 3" xfId="666"/>
    <cellStyle name="Обычный 9 2 5" xfId="667"/>
    <cellStyle name="Обычный 9 2 5 2" xfId="668"/>
    <cellStyle name="Обычный 9 2 6" xfId="669"/>
    <cellStyle name="Обычный 9 3" xfId="670"/>
    <cellStyle name="Обычный 9 3 2" xfId="671"/>
    <cellStyle name="Обычный 9 3 2 2" xfId="672"/>
    <cellStyle name="Обычный 9 3 3" xfId="673"/>
    <cellStyle name="Обычный 9 4" xfId="674"/>
    <cellStyle name="Обычный 9 4 2" xfId="675"/>
    <cellStyle name="Обычный 9 4 2 2" xfId="676"/>
    <cellStyle name="Обычный 9 4 3" xfId="677"/>
    <cellStyle name="Обычный 9 5" xfId="678"/>
    <cellStyle name="Обычный 9 5 2" xfId="679"/>
    <cellStyle name="Обычный 9 5 2 2" xfId="680"/>
    <cellStyle name="Обычный 9 5 3" xfId="681"/>
    <cellStyle name="Обычный 9 6" xfId="682"/>
    <cellStyle name="Обычный 9 6 2" xfId="683"/>
    <cellStyle name="Обычный 9 7" xfId="684"/>
    <cellStyle name="Обычный 9 8" xfId="685"/>
    <cellStyle name="Обычный_Bud-2000" xfId="686"/>
    <cellStyle name="Обычный_tmp" xfId="687"/>
    <cellStyle name="Обычный_военкомат-2" xfId="688"/>
    <cellStyle name="Обычный_Инвестиц.программа на 2005г. для Минфина по новой структк" xfId="689"/>
    <cellStyle name="Обычный_прил.финпом" xfId="690"/>
    <cellStyle name="Обычный_прилож" xfId="691"/>
    <cellStyle name="Отдельная ячейка" xfId="692"/>
    <cellStyle name="Отдельная ячейка - константа" xfId="693"/>
    <cellStyle name="Отдельная ячейка - константа [печать]" xfId="694"/>
    <cellStyle name="Отдельная ячейка [печать]" xfId="695"/>
    <cellStyle name="Отдельная ячейка-результат" xfId="696"/>
    <cellStyle name="Отдельная ячейка-результат [печать]" xfId="697"/>
    <cellStyle name="Followed Hyperlink" xfId="698"/>
    <cellStyle name="Плохой" xfId="699"/>
    <cellStyle name="Пояснение" xfId="700"/>
    <cellStyle name="Примечание" xfId="701"/>
    <cellStyle name="Примечание 2" xfId="702"/>
    <cellStyle name="Примечание 3" xfId="703"/>
    <cellStyle name="Примечание 3 2" xfId="704"/>
    <cellStyle name="Примечание 3 3" xfId="705"/>
    <cellStyle name="Примечание 4" xfId="706"/>
    <cellStyle name="Примечание 4 2" xfId="707"/>
    <cellStyle name="Примечание 5" xfId="708"/>
    <cellStyle name="Percent" xfId="709"/>
    <cellStyle name="Свойства элементов измерения" xfId="710"/>
    <cellStyle name="Свойства элементов измерения [печать]" xfId="711"/>
    <cellStyle name="Связанная ячейка" xfId="712"/>
    <cellStyle name="Текст предупреждения" xfId="713"/>
    <cellStyle name="Comma" xfId="714"/>
    <cellStyle name="Comma [0]" xfId="715"/>
    <cellStyle name="Финансовый 2" xfId="716"/>
    <cellStyle name="Финансовый 2 2" xfId="717"/>
    <cellStyle name="Финансовый 2 2 2" xfId="718"/>
    <cellStyle name="Финансовый 2 2 2 2" xfId="719"/>
    <cellStyle name="Финансовый 2 2 3" xfId="720"/>
    <cellStyle name="Финансовый 2 2 4" xfId="721"/>
    <cellStyle name="Финансовый 2 3" xfId="722"/>
    <cellStyle name="Финансовый 2 3 2" xfId="723"/>
    <cellStyle name="Финансовый 2 3 2 2" xfId="724"/>
    <cellStyle name="Финансовый 2 3 3" xfId="725"/>
    <cellStyle name="Финансовый 2 4" xfId="726"/>
    <cellStyle name="Финансовый 2 4 2" xfId="727"/>
    <cellStyle name="Финансовый 2 4 2 2" xfId="728"/>
    <cellStyle name="Финансовый 2 4 3" xfId="729"/>
    <cellStyle name="Финансовый 2 5" xfId="730"/>
    <cellStyle name="Финансовый 2 6" xfId="731"/>
    <cellStyle name="Финансовый 3" xfId="732"/>
    <cellStyle name="Финансовый 3 2" xfId="733"/>
    <cellStyle name="Финансовый 3 3" xfId="734"/>
    <cellStyle name="Финансовый 3 3 2" xfId="735"/>
    <cellStyle name="Финансовый 3 3 2 2" xfId="736"/>
    <cellStyle name="Финансовый 3 3 3" xfId="737"/>
    <cellStyle name="Финансовый 3 4" xfId="738"/>
    <cellStyle name="Финансовый 3 4 2" xfId="739"/>
    <cellStyle name="Финансовый 3 4 2 2" xfId="740"/>
    <cellStyle name="Финансовый 3 4 3" xfId="741"/>
    <cellStyle name="Финансовый 3 5" xfId="742"/>
    <cellStyle name="Финансовый 3 5 2" xfId="743"/>
    <cellStyle name="Финансовый 3 6" xfId="744"/>
    <cellStyle name="Финансовый 3 7" xfId="745"/>
    <cellStyle name="Финансовый 4" xfId="746"/>
    <cellStyle name="Финансовый 4 2" xfId="747"/>
    <cellStyle name="Финансовый 5" xfId="748"/>
    <cellStyle name="Финансовый 5 2" xfId="749"/>
    <cellStyle name="Финансовый 5 3" xfId="750"/>
    <cellStyle name="Финансовый 5 4" xfId="751"/>
    <cellStyle name="Финансовый 6" xfId="752"/>
    <cellStyle name="Финансовый 6 2" xfId="753"/>
    <cellStyle name="Финансовый 6 3" xfId="754"/>
    <cellStyle name="Финансовый 6 4" xfId="755"/>
    <cellStyle name="Финансовый 7" xfId="756"/>
    <cellStyle name="Финансовый 8" xfId="757"/>
    <cellStyle name="Хороший" xfId="758"/>
    <cellStyle name="Элементы осей" xfId="759"/>
    <cellStyle name="Элементы осей [печать]" xfId="7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view="pageBreakPreview" zoomScale="80" zoomScaleNormal="110" zoomScaleSheetLayoutView="80" zoomScalePageLayoutView="0" workbookViewId="0" topLeftCell="A1">
      <selection activeCell="E7" sqref="E7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ht="15.75">
      <c r="E1" s="45" t="s">
        <v>168</v>
      </c>
    </row>
    <row r="2" ht="15.75">
      <c r="E2" s="234" t="s">
        <v>165</v>
      </c>
    </row>
    <row r="3" ht="15.75">
      <c r="E3" s="235" t="s">
        <v>166</v>
      </c>
    </row>
    <row r="4" spans="1:5" ht="15.75">
      <c r="A4" s="1"/>
      <c r="C4" s="30"/>
      <c r="E4" s="235" t="s">
        <v>167</v>
      </c>
    </row>
    <row r="5" spans="1:5" ht="15.75">
      <c r="A5" s="1"/>
      <c r="C5" s="30"/>
      <c r="E5" s="235"/>
    </row>
    <row r="6" spans="1:5" ht="15.75">
      <c r="A6" s="1"/>
      <c r="C6" s="30"/>
      <c r="D6" s="30"/>
      <c r="E6" s="31" t="s">
        <v>108</v>
      </c>
    </row>
    <row r="7" spans="1:5" ht="15.75">
      <c r="A7" s="1"/>
      <c r="B7" s="1"/>
      <c r="C7" s="30"/>
      <c r="D7" s="31"/>
      <c r="E7" s="31"/>
    </row>
    <row r="8" spans="1:5" ht="15.75">
      <c r="A8" s="236" t="s">
        <v>28</v>
      </c>
      <c r="B8" s="236"/>
      <c r="C8" s="236"/>
      <c r="D8" s="236"/>
      <c r="E8" s="236"/>
    </row>
    <row r="9" spans="1:5" ht="33.75" customHeight="1">
      <c r="A9" s="237" t="s">
        <v>83</v>
      </c>
      <c r="B9" s="237"/>
      <c r="C9" s="237"/>
      <c r="D9" s="237"/>
      <c r="E9" s="237"/>
    </row>
    <row r="10" spans="1:5" ht="15.75">
      <c r="A10" s="15"/>
      <c r="B10" s="15"/>
      <c r="E10" s="16" t="s">
        <v>0</v>
      </c>
    </row>
    <row r="11" spans="1:5" ht="31.5">
      <c r="A11" s="102" t="s">
        <v>1</v>
      </c>
      <c r="B11" s="102" t="s">
        <v>23</v>
      </c>
      <c r="C11" s="116" t="s">
        <v>26</v>
      </c>
      <c r="D11" s="129" t="s">
        <v>29</v>
      </c>
      <c r="E11" s="116" t="s">
        <v>24</v>
      </c>
    </row>
    <row r="12" spans="1:5" ht="15.75">
      <c r="A12" s="84">
        <v>1</v>
      </c>
      <c r="B12" s="38" t="s">
        <v>3</v>
      </c>
      <c r="C12" s="227">
        <v>151787.9</v>
      </c>
      <c r="D12" s="227">
        <v>151787.9</v>
      </c>
      <c r="E12" s="70">
        <f>D12/C12*100</f>
        <v>100</v>
      </c>
    </row>
    <row r="13" spans="1:5" ht="15.75">
      <c r="A13" s="85">
        <v>2</v>
      </c>
      <c r="B13" s="38" t="s">
        <v>4</v>
      </c>
      <c r="C13" s="228">
        <v>185414.8</v>
      </c>
      <c r="D13" s="228">
        <v>185414.8</v>
      </c>
      <c r="E13" s="71">
        <f aca="true" t="shared" si="0" ref="E13:E28">D13/C13*100</f>
        <v>100</v>
      </c>
    </row>
    <row r="14" spans="1:5" ht="15.75">
      <c r="A14" s="85">
        <v>3</v>
      </c>
      <c r="B14" s="38" t="s">
        <v>22</v>
      </c>
      <c r="C14" s="228">
        <v>160147.5</v>
      </c>
      <c r="D14" s="228">
        <v>160147.5</v>
      </c>
      <c r="E14" s="71">
        <f t="shared" si="0"/>
        <v>100</v>
      </c>
    </row>
    <row r="15" spans="1:5" ht="15.75">
      <c r="A15" s="85">
        <v>4</v>
      </c>
      <c r="B15" s="38" t="s">
        <v>5</v>
      </c>
      <c r="C15" s="228">
        <v>93920.5</v>
      </c>
      <c r="D15" s="228">
        <v>93920.5</v>
      </c>
      <c r="E15" s="71">
        <f t="shared" si="0"/>
        <v>100</v>
      </c>
    </row>
    <row r="16" spans="1:5" ht="15.75">
      <c r="A16" s="85">
        <v>5</v>
      </c>
      <c r="B16" s="38" t="s">
        <v>6</v>
      </c>
      <c r="C16" s="228">
        <v>128106.9</v>
      </c>
      <c r="D16" s="228">
        <v>128106.9</v>
      </c>
      <c r="E16" s="71">
        <f t="shared" si="0"/>
        <v>100</v>
      </c>
    </row>
    <row r="17" spans="1:5" ht="15.75">
      <c r="A17" s="85">
        <v>6</v>
      </c>
      <c r="B17" s="38" t="s">
        <v>7</v>
      </c>
      <c r="C17" s="228">
        <v>115718.6</v>
      </c>
      <c r="D17" s="228">
        <v>115718.6</v>
      </c>
      <c r="E17" s="71">
        <f t="shared" si="0"/>
        <v>100</v>
      </c>
    </row>
    <row r="18" spans="1:5" ht="15.75">
      <c r="A18" s="85">
        <v>7</v>
      </c>
      <c r="B18" s="38" t="s">
        <v>8</v>
      </c>
      <c r="C18" s="228">
        <v>146340.8</v>
      </c>
      <c r="D18" s="228">
        <v>146340.8</v>
      </c>
      <c r="E18" s="71">
        <f t="shared" si="0"/>
        <v>100</v>
      </c>
    </row>
    <row r="19" spans="1:5" ht="15.75">
      <c r="A19" s="85">
        <v>8</v>
      </c>
      <c r="B19" s="38" t="s">
        <v>9</v>
      </c>
      <c r="C19" s="228">
        <v>123788.3</v>
      </c>
      <c r="D19" s="228">
        <v>123788.3</v>
      </c>
      <c r="E19" s="71">
        <f t="shared" si="0"/>
        <v>100</v>
      </c>
    </row>
    <row r="20" spans="1:5" ht="15.75">
      <c r="A20" s="85">
        <v>9</v>
      </c>
      <c r="B20" s="38" t="s">
        <v>10</v>
      </c>
      <c r="C20" s="228">
        <v>133517.1</v>
      </c>
      <c r="D20" s="228">
        <v>133517.1</v>
      </c>
      <c r="E20" s="71">
        <f t="shared" si="0"/>
        <v>100</v>
      </c>
    </row>
    <row r="21" spans="1:5" ht="15.75">
      <c r="A21" s="85">
        <v>10</v>
      </c>
      <c r="B21" s="38" t="s">
        <v>11</v>
      </c>
      <c r="C21" s="228">
        <v>74601.2</v>
      </c>
      <c r="D21" s="228">
        <v>74601.2</v>
      </c>
      <c r="E21" s="71">
        <f t="shared" si="0"/>
        <v>100</v>
      </c>
    </row>
    <row r="22" spans="1:5" ht="15.75">
      <c r="A22" s="85">
        <v>11</v>
      </c>
      <c r="B22" s="38" t="s">
        <v>12</v>
      </c>
      <c r="C22" s="228">
        <v>127970.3</v>
      </c>
      <c r="D22" s="228">
        <v>127970.3</v>
      </c>
      <c r="E22" s="71">
        <f t="shared" si="0"/>
        <v>100</v>
      </c>
    </row>
    <row r="23" spans="1:5" ht="15.75">
      <c r="A23" s="85">
        <v>12</v>
      </c>
      <c r="B23" s="38" t="s">
        <v>13</v>
      </c>
      <c r="C23" s="228">
        <v>30983.3</v>
      </c>
      <c r="D23" s="228">
        <v>30983.3</v>
      </c>
      <c r="E23" s="71">
        <f t="shared" si="0"/>
        <v>100</v>
      </c>
    </row>
    <row r="24" spans="1:5" ht="15.75">
      <c r="A24" s="85">
        <v>13</v>
      </c>
      <c r="B24" s="38" t="s">
        <v>15</v>
      </c>
      <c r="C24" s="228">
        <v>138806.9</v>
      </c>
      <c r="D24" s="228">
        <v>138806.9</v>
      </c>
      <c r="E24" s="71">
        <f t="shared" si="0"/>
        <v>100</v>
      </c>
    </row>
    <row r="25" spans="1:5" ht="15.75">
      <c r="A25" s="85">
        <v>14</v>
      </c>
      <c r="B25" s="38" t="s">
        <v>16</v>
      </c>
      <c r="C25" s="228">
        <v>91227.3</v>
      </c>
      <c r="D25" s="228">
        <v>91227.3</v>
      </c>
      <c r="E25" s="71">
        <f t="shared" si="0"/>
        <v>100</v>
      </c>
    </row>
    <row r="26" spans="1:5" ht="15.75">
      <c r="A26" s="85">
        <v>15</v>
      </c>
      <c r="B26" s="38" t="s">
        <v>17</v>
      </c>
      <c r="C26" s="228">
        <v>109473.5</v>
      </c>
      <c r="D26" s="228">
        <v>109473.5</v>
      </c>
      <c r="E26" s="71">
        <f t="shared" si="0"/>
        <v>100</v>
      </c>
    </row>
    <row r="27" spans="1:5" ht="15.75">
      <c r="A27" s="85">
        <v>16</v>
      </c>
      <c r="B27" s="38" t="s">
        <v>18</v>
      </c>
      <c r="C27" s="228">
        <v>101610.5</v>
      </c>
      <c r="D27" s="228">
        <v>101610.5</v>
      </c>
      <c r="E27" s="71">
        <f t="shared" si="0"/>
        <v>100</v>
      </c>
    </row>
    <row r="28" spans="1:5" ht="15.75">
      <c r="A28" s="85">
        <v>17</v>
      </c>
      <c r="B28" s="38" t="s">
        <v>19</v>
      </c>
      <c r="C28" s="228">
        <v>142203.4</v>
      </c>
      <c r="D28" s="228">
        <v>142203.4</v>
      </c>
      <c r="E28" s="71">
        <f t="shared" si="0"/>
        <v>100</v>
      </c>
    </row>
    <row r="29" spans="1:5" ht="15.75">
      <c r="A29" s="4"/>
      <c r="B29" s="17"/>
      <c r="C29" s="79"/>
      <c r="D29" s="81"/>
      <c r="E29" s="71"/>
    </row>
    <row r="30" spans="1:5" ht="15.75">
      <c r="A30" s="64"/>
      <c r="B30" s="108" t="s">
        <v>20</v>
      </c>
      <c r="C30" s="136">
        <f>SUM(C12:C29)</f>
        <v>2055618.8</v>
      </c>
      <c r="D30" s="109">
        <f>SUM(D12:D29)</f>
        <v>2055618.8</v>
      </c>
      <c r="E30" s="117">
        <f>D30/C30*100</f>
        <v>100</v>
      </c>
    </row>
  </sheetData>
  <sheetProtection/>
  <mergeCells count="2"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firstPageNumber="141" useFirstPageNumber="1" horizontalDpi="600" verticalDpi="600" orientation="portrait" paperSize="9" r:id="rId1"/>
  <headerFooter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116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33.75" customHeight="1">
      <c r="A5" s="237" t="s">
        <v>138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5.75">
      <c r="A8" s="84">
        <v>1</v>
      </c>
      <c r="B8" s="38" t="s">
        <v>3</v>
      </c>
      <c r="C8" s="192">
        <v>1009.999</v>
      </c>
      <c r="D8" s="192">
        <v>1009.999</v>
      </c>
      <c r="E8" s="70">
        <f>D8/C8*100</f>
        <v>100</v>
      </c>
    </row>
    <row r="9" spans="1:5" ht="15.75">
      <c r="A9" s="85">
        <v>2</v>
      </c>
      <c r="B9" s="38" t="s">
        <v>4</v>
      </c>
      <c r="C9" s="192">
        <v>1009.999</v>
      </c>
      <c r="D9" s="192">
        <v>1009.999</v>
      </c>
      <c r="E9" s="71">
        <f aca="true" t="shared" si="0" ref="E9:E26">D9/C9*100</f>
        <v>100</v>
      </c>
    </row>
    <row r="10" spans="1:5" ht="15.75">
      <c r="A10" s="85">
        <v>3</v>
      </c>
      <c r="B10" s="38" t="s">
        <v>22</v>
      </c>
      <c r="C10" s="192">
        <v>1009.999</v>
      </c>
      <c r="D10" s="192">
        <v>1009.999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192">
        <v>2019.998</v>
      </c>
      <c r="D11" s="192">
        <v>2019.998</v>
      </c>
      <c r="E11" s="71">
        <f t="shared" si="0"/>
        <v>100</v>
      </c>
    </row>
    <row r="12" spans="1:5" ht="15.75">
      <c r="A12" s="85">
        <v>5</v>
      </c>
      <c r="B12" s="38" t="s">
        <v>6</v>
      </c>
      <c r="C12" s="192">
        <v>5049.995</v>
      </c>
      <c r="D12" s="192">
        <v>5049.995</v>
      </c>
      <c r="E12" s="71">
        <f t="shared" si="0"/>
        <v>100</v>
      </c>
    </row>
    <row r="13" spans="1:5" ht="15.75">
      <c r="A13" s="85">
        <v>6</v>
      </c>
      <c r="B13" s="38" t="s">
        <v>7</v>
      </c>
      <c r="C13" s="192">
        <v>1009.999</v>
      </c>
      <c r="D13" s="192">
        <v>1009.999</v>
      </c>
      <c r="E13" s="71">
        <f t="shared" si="0"/>
        <v>100</v>
      </c>
    </row>
    <row r="14" spans="1:5" ht="15.75">
      <c r="A14" s="85">
        <v>7</v>
      </c>
      <c r="B14" s="38" t="s">
        <v>8</v>
      </c>
      <c r="C14" s="192">
        <v>1009.999</v>
      </c>
      <c r="D14" s="192">
        <v>1009.999</v>
      </c>
      <c r="E14" s="71">
        <f t="shared" si="0"/>
        <v>100</v>
      </c>
    </row>
    <row r="15" spans="1:5" ht="15.75">
      <c r="A15" s="85">
        <v>8</v>
      </c>
      <c r="B15" s="38" t="s">
        <v>9</v>
      </c>
      <c r="C15" s="192">
        <v>12752.802</v>
      </c>
      <c r="D15" s="192">
        <v>12752.802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192">
        <v>1009.999</v>
      </c>
      <c r="D16" s="192">
        <v>1009.999</v>
      </c>
      <c r="E16" s="71">
        <f t="shared" si="0"/>
        <v>100</v>
      </c>
    </row>
    <row r="17" spans="1:5" ht="15.75">
      <c r="A17" s="85">
        <v>10</v>
      </c>
      <c r="B17" s="38" t="s">
        <v>11</v>
      </c>
      <c r="C17" s="192">
        <v>1009.999</v>
      </c>
      <c r="D17" s="192">
        <v>1009.999</v>
      </c>
      <c r="E17" s="71">
        <f t="shared" si="0"/>
        <v>100</v>
      </c>
    </row>
    <row r="18" spans="1:5" ht="15.75">
      <c r="A18" s="85">
        <v>11</v>
      </c>
      <c r="B18" s="38" t="s">
        <v>12</v>
      </c>
      <c r="C18" s="192">
        <v>1009.999</v>
      </c>
      <c r="D18" s="192">
        <v>1009.999</v>
      </c>
      <c r="E18" s="71">
        <f t="shared" si="0"/>
        <v>100</v>
      </c>
    </row>
    <row r="19" spans="1:5" ht="15.75">
      <c r="A19" s="85">
        <v>12</v>
      </c>
      <c r="B19" s="38" t="s">
        <v>13</v>
      </c>
      <c r="C19" s="192">
        <v>1009.999</v>
      </c>
      <c r="D19" s="192">
        <v>1009.999</v>
      </c>
      <c r="E19" s="71">
        <f t="shared" si="0"/>
        <v>100</v>
      </c>
    </row>
    <row r="20" spans="1:5" ht="15.75">
      <c r="A20" s="85">
        <v>13</v>
      </c>
      <c r="B20" s="38" t="s">
        <v>14</v>
      </c>
      <c r="C20" s="192">
        <v>4039.996</v>
      </c>
      <c r="D20" s="192">
        <v>4039.996</v>
      </c>
      <c r="E20" s="71">
        <f t="shared" si="0"/>
        <v>100</v>
      </c>
    </row>
    <row r="21" spans="1:5" ht="15.75">
      <c r="A21" s="85">
        <v>14</v>
      </c>
      <c r="B21" s="38" t="s">
        <v>15</v>
      </c>
      <c r="C21" s="192">
        <v>6059.994</v>
      </c>
      <c r="D21" s="192">
        <v>6059.994</v>
      </c>
      <c r="E21" s="71">
        <f t="shared" si="0"/>
        <v>100</v>
      </c>
    </row>
    <row r="22" spans="1:5" ht="15.75">
      <c r="A22" s="85">
        <v>15</v>
      </c>
      <c r="B22" s="38" t="s">
        <v>16</v>
      </c>
      <c r="C22" s="192">
        <v>1009.999</v>
      </c>
      <c r="D22" s="192">
        <v>1009.999</v>
      </c>
      <c r="E22" s="71">
        <f t="shared" si="0"/>
        <v>100</v>
      </c>
    </row>
    <row r="23" spans="1:5" ht="15.75">
      <c r="A23" s="85">
        <v>16</v>
      </c>
      <c r="B23" s="38" t="s">
        <v>17</v>
      </c>
      <c r="C23" s="192">
        <v>1009.999</v>
      </c>
      <c r="D23" s="192">
        <v>1009.999</v>
      </c>
      <c r="E23" s="71">
        <f t="shared" si="0"/>
        <v>100</v>
      </c>
    </row>
    <row r="24" spans="1:5" ht="15.75">
      <c r="A24" s="85">
        <v>17</v>
      </c>
      <c r="B24" s="38" t="s">
        <v>18</v>
      </c>
      <c r="C24" s="192">
        <v>1009.999</v>
      </c>
      <c r="D24" s="192">
        <v>1009.999</v>
      </c>
      <c r="E24" s="71">
        <f t="shared" si="0"/>
        <v>100</v>
      </c>
    </row>
    <row r="25" spans="1:5" ht="15.75">
      <c r="A25" s="85">
        <v>18</v>
      </c>
      <c r="B25" s="38" t="s">
        <v>19</v>
      </c>
      <c r="C25" s="192">
        <v>2019.998</v>
      </c>
      <c r="D25" s="192">
        <v>2019.998</v>
      </c>
      <c r="E25" s="71">
        <f t="shared" si="0"/>
        <v>100</v>
      </c>
    </row>
    <row r="26" spans="1:5" ht="15.75">
      <c r="A26" s="85">
        <v>19</v>
      </c>
      <c r="B26" s="38" t="s">
        <v>25</v>
      </c>
      <c r="C26" s="192">
        <v>43485.456</v>
      </c>
      <c r="D26" s="192">
        <v>43485.456</v>
      </c>
      <c r="E26" s="71">
        <f t="shared" si="0"/>
        <v>100</v>
      </c>
    </row>
    <row r="27" spans="1:5" ht="15.75">
      <c r="A27" s="4"/>
      <c r="B27" s="17"/>
      <c r="C27" s="79"/>
      <c r="D27" s="79"/>
      <c r="E27" s="71"/>
    </row>
    <row r="28" spans="1:5" ht="15.75">
      <c r="A28" s="64"/>
      <c r="B28" s="108" t="s">
        <v>20</v>
      </c>
      <c r="C28" s="136">
        <f>SUM(C8:C27)</f>
        <v>87548.22700000001</v>
      </c>
      <c r="D28" s="109">
        <f>SUM(D8:D27)</f>
        <v>87548.22700000001</v>
      </c>
      <c r="E28" s="117">
        <f>D28/C28*100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50" useFirstPageNumber="1" horizontalDpi="600" verticalDpi="600" orientation="portrait" paperSize="9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117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33.75" customHeight="1">
      <c r="A5" s="237" t="s">
        <v>96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38" t="s">
        <v>6</v>
      </c>
      <c r="C8" s="192">
        <v>1074.987</v>
      </c>
      <c r="D8" s="192">
        <v>1074.987</v>
      </c>
      <c r="E8" s="71">
        <f>D8/C8*100</f>
        <v>100</v>
      </c>
    </row>
    <row r="9" spans="1:5" ht="15.75">
      <c r="A9" s="85">
        <v>2</v>
      </c>
      <c r="B9" s="38" t="s">
        <v>7</v>
      </c>
      <c r="C9" s="192">
        <v>1005</v>
      </c>
      <c r="D9" s="192">
        <v>1005</v>
      </c>
      <c r="E9" s="71">
        <f>D9/C9*100</f>
        <v>100</v>
      </c>
    </row>
    <row r="10" spans="1:5" ht="15.75">
      <c r="A10" s="85">
        <v>3</v>
      </c>
      <c r="B10" s="38" t="s">
        <v>8</v>
      </c>
      <c r="C10" s="192">
        <v>1541.57865</v>
      </c>
      <c r="D10" s="192">
        <v>1541.57865</v>
      </c>
      <c r="E10" s="71">
        <f>D10/C10*100</f>
        <v>100</v>
      </c>
    </row>
    <row r="11" spans="1:5" ht="15.75">
      <c r="A11" s="85">
        <v>4</v>
      </c>
      <c r="B11" s="38" t="s">
        <v>9</v>
      </c>
      <c r="C11" s="192">
        <v>1195.15152</v>
      </c>
      <c r="D11" s="192">
        <v>1195.15152</v>
      </c>
      <c r="E11" s="71">
        <f>D11/C11*100</f>
        <v>100</v>
      </c>
    </row>
    <row r="12" spans="1:5" ht="15.75">
      <c r="A12" s="85">
        <v>5</v>
      </c>
      <c r="B12" s="38" t="s">
        <v>10</v>
      </c>
      <c r="C12" s="192">
        <v>1195.15152</v>
      </c>
      <c r="D12" s="192">
        <v>1195.15152</v>
      </c>
      <c r="E12" s="71">
        <f>D12/C12*100</f>
        <v>100</v>
      </c>
    </row>
    <row r="13" spans="1:5" ht="15.75">
      <c r="A13" s="4"/>
      <c r="B13" s="17"/>
      <c r="C13" s="79"/>
      <c r="D13" s="79"/>
      <c r="E13" s="71"/>
    </row>
    <row r="14" spans="1:5" ht="15.75">
      <c r="A14" s="64"/>
      <c r="B14" s="108" t="s">
        <v>20</v>
      </c>
      <c r="C14" s="136">
        <f>SUM(C8:C13)</f>
        <v>6011.868689999999</v>
      </c>
      <c r="D14" s="109">
        <f>SUM(D8:D13)</f>
        <v>6011.868689999999</v>
      </c>
      <c r="E14" s="117">
        <f>D14/C14*100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51" useFirstPageNumber="1" horizontalDpi="600" verticalDpi="600" orientation="portrait" paperSize="9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118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33.75" customHeight="1">
      <c r="A5" s="237" t="s">
        <v>97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5.75">
      <c r="A8" s="84">
        <v>1</v>
      </c>
      <c r="B8" s="38" t="s">
        <v>3</v>
      </c>
      <c r="C8" s="192">
        <v>50.50505</v>
      </c>
      <c r="D8" s="192">
        <v>50.50505</v>
      </c>
      <c r="E8" s="70">
        <f>D8/C8*100</f>
        <v>100</v>
      </c>
    </row>
    <row r="9" spans="1:5" ht="15.75">
      <c r="A9" s="85">
        <v>2</v>
      </c>
      <c r="B9" s="38" t="s">
        <v>4</v>
      </c>
      <c r="C9" s="192">
        <v>50.50505</v>
      </c>
      <c r="D9" s="192">
        <v>50.50505</v>
      </c>
      <c r="E9" s="71">
        <f aca="true" t="shared" si="0" ref="E9:E16">D9/C9*100</f>
        <v>100</v>
      </c>
    </row>
    <row r="10" spans="1:5" ht="15.75">
      <c r="A10" s="85">
        <v>3</v>
      </c>
      <c r="B10" s="38" t="s">
        <v>22</v>
      </c>
      <c r="C10" s="192">
        <v>50.50505</v>
      </c>
      <c r="D10" s="192">
        <v>50.50505</v>
      </c>
      <c r="E10" s="71">
        <f t="shared" si="0"/>
        <v>100</v>
      </c>
    </row>
    <row r="11" spans="1:5" ht="15.75">
      <c r="A11" s="85">
        <v>4</v>
      </c>
      <c r="B11" s="38" t="s">
        <v>6</v>
      </c>
      <c r="C11" s="192">
        <v>50.50505</v>
      </c>
      <c r="D11" s="192">
        <v>50.50505</v>
      </c>
      <c r="E11" s="71">
        <f t="shared" si="0"/>
        <v>100</v>
      </c>
    </row>
    <row r="12" spans="1:5" ht="15.75">
      <c r="A12" s="85">
        <v>5</v>
      </c>
      <c r="B12" s="38" t="s">
        <v>7</v>
      </c>
      <c r="C12" s="192">
        <v>50.50505</v>
      </c>
      <c r="D12" s="192">
        <v>50.50505</v>
      </c>
      <c r="E12" s="71">
        <f t="shared" si="0"/>
        <v>100</v>
      </c>
    </row>
    <row r="13" spans="1:5" ht="15.75">
      <c r="A13" s="85">
        <v>6</v>
      </c>
      <c r="B13" s="38" t="s">
        <v>15</v>
      </c>
      <c r="C13" s="192">
        <v>50.50505</v>
      </c>
      <c r="D13" s="192">
        <v>50.50505</v>
      </c>
      <c r="E13" s="71">
        <f t="shared" si="0"/>
        <v>100</v>
      </c>
    </row>
    <row r="14" spans="1:5" ht="15.75">
      <c r="A14" s="85">
        <v>7</v>
      </c>
      <c r="B14" s="38" t="s">
        <v>16</v>
      </c>
      <c r="C14" s="192">
        <v>101.0101</v>
      </c>
      <c r="D14" s="192">
        <v>101.0101</v>
      </c>
      <c r="E14" s="71">
        <f t="shared" si="0"/>
        <v>100</v>
      </c>
    </row>
    <row r="15" spans="1:5" ht="15.75">
      <c r="A15" s="85">
        <v>8</v>
      </c>
      <c r="B15" s="38" t="s">
        <v>17</v>
      </c>
      <c r="C15" s="192">
        <v>50.50505</v>
      </c>
      <c r="D15" s="192">
        <v>50.50505</v>
      </c>
      <c r="E15" s="71">
        <f t="shared" si="0"/>
        <v>100</v>
      </c>
    </row>
    <row r="16" spans="1:5" ht="15.75">
      <c r="A16" s="85">
        <v>9</v>
      </c>
      <c r="B16" s="38" t="s">
        <v>18</v>
      </c>
      <c r="C16" s="192">
        <v>101.0101</v>
      </c>
      <c r="D16" s="192">
        <v>101.0101</v>
      </c>
      <c r="E16" s="71">
        <f t="shared" si="0"/>
        <v>100</v>
      </c>
    </row>
    <row r="17" spans="1:5" ht="15.75">
      <c r="A17" s="4"/>
      <c r="B17" s="17"/>
      <c r="C17" s="79"/>
      <c r="D17" s="79"/>
      <c r="E17" s="71"/>
    </row>
    <row r="18" spans="1:5" ht="15.75">
      <c r="A18" s="64"/>
      <c r="B18" s="108" t="s">
        <v>20</v>
      </c>
      <c r="C18" s="136">
        <f>SUM(C8:C17)</f>
        <v>555.5555499999999</v>
      </c>
      <c r="D18" s="109">
        <f>SUM(D8:D17)</f>
        <v>555.5555499999999</v>
      </c>
      <c r="E18" s="117">
        <f>D18/C18*100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52" useFirstPageNumber="1" horizontalDpi="600" verticalDpi="600" orientation="portrait" paperSize="9" r:id="rId1"/>
  <headerFooter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119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52.5" customHeight="1">
      <c r="A5" s="237" t="s">
        <v>98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38" t="s">
        <v>4</v>
      </c>
      <c r="C8" s="192">
        <v>5560.92121</v>
      </c>
      <c r="D8" s="192">
        <v>5560.92121</v>
      </c>
      <c r="E8" s="71">
        <f aca="true" t="shared" si="0" ref="E8:E18">D8/C8*100</f>
        <v>100</v>
      </c>
    </row>
    <row r="9" spans="1:5" ht="15.75">
      <c r="A9" s="85">
        <v>2</v>
      </c>
      <c r="B9" s="38" t="s">
        <v>22</v>
      </c>
      <c r="C9" s="192">
        <v>10694.57848</v>
      </c>
      <c r="D9" s="192">
        <v>10694.57848</v>
      </c>
      <c r="E9" s="71">
        <f t="shared" si="0"/>
        <v>100</v>
      </c>
    </row>
    <row r="10" spans="1:5" ht="15.75">
      <c r="A10" s="85">
        <v>3</v>
      </c>
      <c r="B10" s="38" t="s">
        <v>5</v>
      </c>
      <c r="C10" s="192">
        <v>13258.98087</v>
      </c>
      <c r="D10" s="192">
        <v>13258.98087</v>
      </c>
      <c r="E10" s="71">
        <f t="shared" si="0"/>
        <v>100</v>
      </c>
    </row>
    <row r="11" spans="1:5" ht="15.75">
      <c r="A11" s="85">
        <v>4</v>
      </c>
      <c r="B11" s="38" t="s">
        <v>6</v>
      </c>
      <c r="C11" s="192">
        <v>49798.96035</v>
      </c>
      <c r="D11" s="192">
        <v>49798.96035</v>
      </c>
      <c r="E11" s="71">
        <f t="shared" si="0"/>
        <v>100</v>
      </c>
    </row>
    <row r="12" spans="1:5" ht="15.75">
      <c r="A12" s="85">
        <v>5</v>
      </c>
      <c r="B12" s="38" t="s">
        <v>9</v>
      </c>
      <c r="C12" s="192">
        <v>7594.90376</v>
      </c>
      <c r="D12" s="192">
        <v>7594.90376</v>
      </c>
      <c r="E12" s="71">
        <f t="shared" si="0"/>
        <v>100</v>
      </c>
    </row>
    <row r="13" spans="1:5" ht="15.75">
      <c r="A13" s="85">
        <v>6</v>
      </c>
      <c r="B13" s="38" t="s">
        <v>10</v>
      </c>
      <c r="C13" s="192">
        <v>9264.3537</v>
      </c>
      <c r="D13" s="192">
        <v>9264.3537</v>
      </c>
      <c r="E13" s="71">
        <f t="shared" si="0"/>
        <v>100</v>
      </c>
    </row>
    <row r="14" spans="1:5" ht="15.75">
      <c r="A14" s="85">
        <v>7</v>
      </c>
      <c r="B14" s="38" t="s">
        <v>11</v>
      </c>
      <c r="C14" s="192">
        <v>18479.40995</v>
      </c>
      <c r="D14" s="192">
        <v>18479.367</v>
      </c>
      <c r="E14" s="71">
        <f t="shared" si="0"/>
        <v>99.99976757915908</v>
      </c>
    </row>
    <row r="15" spans="1:5" ht="15.75">
      <c r="A15" s="85">
        <v>8</v>
      </c>
      <c r="B15" s="38" t="s">
        <v>12</v>
      </c>
      <c r="C15" s="192">
        <v>2693.87189</v>
      </c>
      <c r="D15" s="192">
        <v>2693.87189</v>
      </c>
      <c r="E15" s="71">
        <f t="shared" si="0"/>
        <v>100</v>
      </c>
    </row>
    <row r="16" spans="1:5" ht="15.75">
      <c r="A16" s="85">
        <v>9</v>
      </c>
      <c r="B16" s="38" t="s">
        <v>15</v>
      </c>
      <c r="C16" s="192">
        <v>24347.93783</v>
      </c>
      <c r="D16" s="192">
        <v>24347.93783</v>
      </c>
      <c r="E16" s="71">
        <f t="shared" si="0"/>
        <v>100</v>
      </c>
    </row>
    <row r="17" spans="1:5" ht="15.75">
      <c r="A17" s="85">
        <v>10</v>
      </c>
      <c r="B17" s="38" t="s">
        <v>16</v>
      </c>
      <c r="C17" s="192">
        <v>3617.4851</v>
      </c>
      <c r="D17" s="192">
        <v>3617.4851</v>
      </c>
      <c r="E17" s="71">
        <f t="shared" si="0"/>
        <v>100</v>
      </c>
    </row>
    <row r="18" spans="1:5" ht="15.75">
      <c r="A18" s="85">
        <v>11</v>
      </c>
      <c r="B18" s="38" t="s">
        <v>17</v>
      </c>
      <c r="C18" s="192">
        <v>7084.15241</v>
      </c>
      <c r="D18" s="192">
        <v>7084.15241</v>
      </c>
      <c r="E18" s="71">
        <f t="shared" si="0"/>
        <v>100</v>
      </c>
    </row>
    <row r="19" spans="1:5" ht="15.75">
      <c r="A19" s="4"/>
      <c r="B19" s="17"/>
      <c r="C19" s="79"/>
      <c r="D19" s="79"/>
      <c r="E19" s="71"/>
    </row>
    <row r="20" spans="1:5" ht="15.75">
      <c r="A20" s="64"/>
      <c r="B20" s="108" t="s">
        <v>20</v>
      </c>
      <c r="C20" s="136">
        <f>SUM(C8:C19)</f>
        <v>152395.55555</v>
      </c>
      <c r="D20" s="136">
        <f>SUM(D8:D19)</f>
        <v>152395.5126</v>
      </c>
      <c r="E20" s="117">
        <f>D20/C20*100</f>
        <v>99.99997181676339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53" useFirstPageNumber="1" horizontalDpi="600" verticalDpi="600" orientation="portrait" paperSize="9" r:id="rId1"/>
  <headerFooter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120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50.25" customHeight="1">
      <c r="A5" s="237" t="s">
        <v>99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5.75">
      <c r="A8" s="84">
        <v>1</v>
      </c>
      <c r="B8" s="38" t="s">
        <v>3</v>
      </c>
      <c r="C8" s="192">
        <v>433.859</v>
      </c>
      <c r="D8" s="192">
        <v>375.10232</v>
      </c>
      <c r="E8" s="70">
        <f>D8/C8*100</f>
        <v>86.45719461852815</v>
      </c>
    </row>
    <row r="9" spans="1:5" ht="15.75">
      <c r="A9" s="85">
        <v>2</v>
      </c>
      <c r="B9" s="38" t="s">
        <v>7</v>
      </c>
      <c r="C9" s="192">
        <v>433.859</v>
      </c>
      <c r="D9" s="192">
        <v>428.4</v>
      </c>
      <c r="E9" s="71">
        <f aca="true" t="shared" si="0" ref="E9:E14">D9/C9*100</f>
        <v>98.74175711463863</v>
      </c>
    </row>
    <row r="10" spans="1:5" ht="15.75">
      <c r="A10" s="85">
        <v>3</v>
      </c>
      <c r="B10" s="38" t="s">
        <v>8</v>
      </c>
      <c r="C10" s="192">
        <v>433.858</v>
      </c>
      <c r="D10" s="192">
        <v>433.858</v>
      </c>
      <c r="E10" s="71">
        <f t="shared" si="0"/>
        <v>100</v>
      </c>
    </row>
    <row r="11" spans="1:5" ht="15.75">
      <c r="A11" s="85">
        <v>4</v>
      </c>
      <c r="B11" s="38" t="s">
        <v>9</v>
      </c>
      <c r="C11" s="192">
        <v>2476.6</v>
      </c>
      <c r="D11" s="192">
        <v>2452.66</v>
      </c>
      <c r="E11" s="71">
        <f t="shared" si="0"/>
        <v>99.03335217637083</v>
      </c>
    </row>
    <row r="12" spans="1:5" ht="15.75">
      <c r="A12" s="85">
        <v>5</v>
      </c>
      <c r="B12" s="38" t="s">
        <v>16</v>
      </c>
      <c r="C12" s="192">
        <v>433.858</v>
      </c>
      <c r="D12" s="192">
        <v>433.858</v>
      </c>
      <c r="E12" s="71">
        <f t="shared" si="0"/>
        <v>100</v>
      </c>
    </row>
    <row r="13" spans="1:5" ht="15.75">
      <c r="A13" s="85">
        <v>6</v>
      </c>
      <c r="B13" s="38" t="s">
        <v>18</v>
      </c>
      <c r="C13" s="192">
        <v>433.858</v>
      </c>
      <c r="D13" s="192">
        <v>385.63788</v>
      </c>
      <c r="E13" s="71">
        <f t="shared" si="0"/>
        <v>88.88573680789567</v>
      </c>
    </row>
    <row r="14" spans="1:5" ht="15.75">
      <c r="A14" s="85">
        <v>7</v>
      </c>
      <c r="B14" s="38" t="s">
        <v>19</v>
      </c>
      <c r="C14" s="192">
        <v>5553.3</v>
      </c>
      <c r="D14" s="192">
        <v>5553.3</v>
      </c>
      <c r="E14" s="71">
        <f t="shared" si="0"/>
        <v>100</v>
      </c>
    </row>
    <row r="15" spans="1:5" ht="15.75">
      <c r="A15" s="4"/>
      <c r="B15" s="17"/>
      <c r="C15" s="79"/>
      <c r="D15" s="79"/>
      <c r="E15" s="71"/>
    </row>
    <row r="16" spans="1:5" ht="15.75">
      <c r="A16" s="64"/>
      <c r="B16" s="108" t="s">
        <v>20</v>
      </c>
      <c r="C16" s="136">
        <f>SUM(C8:C15)</f>
        <v>10199.192</v>
      </c>
      <c r="D16" s="109">
        <f>SUM(D8:D15)</f>
        <v>10062.816200000001</v>
      </c>
      <c r="E16" s="117">
        <f>D16/C16*100</f>
        <v>98.6628764317801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54" useFirstPageNumber="1" horizontalDpi="600" verticalDpi="600" orientation="portrait" paperSize="9" r:id="rId1"/>
  <headerFooter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8.28125" style="0" customWidth="1"/>
  </cols>
  <sheetData>
    <row r="1" spans="1:5" ht="15.75">
      <c r="A1" s="1"/>
      <c r="C1" s="30"/>
      <c r="D1" s="30"/>
      <c r="E1" s="31" t="s">
        <v>121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113.25" customHeight="1">
      <c r="A5" s="237" t="s">
        <v>100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15.7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38" t="s">
        <v>4</v>
      </c>
      <c r="C8" s="192">
        <v>510.1</v>
      </c>
      <c r="D8" s="192">
        <v>510.1</v>
      </c>
      <c r="E8" s="71">
        <f aca="true" t="shared" si="0" ref="E8:E15">D8/C8*100</f>
        <v>100</v>
      </c>
    </row>
    <row r="9" spans="1:5" ht="15.75">
      <c r="A9" s="85">
        <v>2</v>
      </c>
      <c r="B9" s="38" t="s">
        <v>5</v>
      </c>
      <c r="C9" s="192">
        <v>890.3</v>
      </c>
      <c r="D9" s="192">
        <v>890.3</v>
      </c>
      <c r="E9" s="71">
        <f t="shared" si="0"/>
        <v>100</v>
      </c>
    </row>
    <row r="10" spans="1:5" ht="15.75">
      <c r="A10" s="85">
        <v>3</v>
      </c>
      <c r="B10" s="38" t="s">
        <v>9</v>
      </c>
      <c r="C10" s="192">
        <v>3734.4</v>
      </c>
      <c r="D10" s="192">
        <v>3734.4</v>
      </c>
      <c r="E10" s="71">
        <f t="shared" si="0"/>
        <v>100</v>
      </c>
    </row>
    <row r="11" spans="1:5" ht="15.75">
      <c r="A11" s="85">
        <v>4</v>
      </c>
      <c r="B11" s="38" t="s">
        <v>11</v>
      </c>
      <c r="C11" s="192">
        <v>5303.4</v>
      </c>
      <c r="D11" s="192">
        <v>5303.4</v>
      </c>
      <c r="E11" s="71">
        <f t="shared" si="0"/>
        <v>100</v>
      </c>
    </row>
    <row r="12" spans="1:5" ht="15.75">
      <c r="A12" s="85">
        <v>5</v>
      </c>
      <c r="B12" s="38" t="s">
        <v>16</v>
      </c>
      <c r="C12" s="192">
        <v>2879.5</v>
      </c>
      <c r="D12" s="192">
        <v>2879.5</v>
      </c>
      <c r="E12" s="71">
        <f t="shared" si="0"/>
        <v>100</v>
      </c>
    </row>
    <row r="13" spans="1:5" ht="15.75">
      <c r="A13" s="85">
        <v>6</v>
      </c>
      <c r="B13" s="38" t="s">
        <v>17</v>
      </c>
      <c r="C13" s="192">
        <v>16303.8</v>
      </c>
      <c r="D13" s="192">
        <v>16303.8</v>
      </c>
      <c r="E13" s="71">
        <f t="shared" si="0"/>
        <v>100</v>
      </c>
    </row>
    <row r="14" spans="1:5" ht="15.75">
      <c r="A14" s="85">
        <v>7</v>
      </c>
      <c r="B14" s="38" t="s">
        <v>18</v>
      </c>
      <c r="C14" s="192">
        <v>357.4</v>
      </c>
      <c r="D14" s="192">
        <v>357.4</v>
      </c>
      <c r="E14" s="71">
        <f t="shared" si="0"/>
        <v>100</v>
      </c>
    </row>
    <row r="15" spans="1:5" ht="15.75">
      <c r="A15" s="85">
        <v>8</v>
      </c>
      <c r="B15" s="38" t="s">
        <v>25</v>
      </c>
      <c r="C15" s="192">
        <v>5258.1</v>
      </c>
      <c r="D15" s="192">
        <v>5258.1</v>
      </c>
      <c r="E15" s="71">
        <f t="shared" si="0"/>
        <v>100</v>
      </c>
    </row>
    <row r="16" spans="1:5" ht="15.75">
      <c r="A16" s="4"/>
      <c r="B16" s="17"/>
      <c r="C16" s="79"/>
      <c r="D16" s="79"/>
      <c r="E16" s="71"/>
    </row>
    <row r="17" spans="1:5" ht="15.75">
      <c r="A17" s="64"/>
      <c r="B17" s="108" t="s">
        <v>20</v>
      </c>
      <c r="C17" s="136">
        <f>SUM(C8:C16)</f>
        <v>35237</v>
      </c>
      <c r="D17" s="109">
        <f>SUM(D8:D16)</f>
        <v>35237</v>
      </c>
      <c r="E17" s="117">
        <f>D17/C17*100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55" useFirstPageNumber="1" horizontalDpi="600" verticalDpi="600" orientation="portrait" paperSize="9" r:id="rId1"/>
  <headerFooter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zoomScalePageLayoutView="0" workbookViewId="0" topLeftCell="A4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122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96" customHeight="1">
      <c r="A5" s="237" t="s">
        <v>139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5.75">
      <c r="A8" s="84">
        <v>1</v>
      </c>
      <c r="B8" s="38" t="s">
        <v>3</v>
      </c>
      <c r="C8" s="205">
        <v>16730.1</v>
      </c>
      <c r="D8" s="205">
        <v>16730.1</v>
      </c>
      <c r="E8" s="70">
        <f>D8/C8*100</f>
        <v>100</v>
      </c>
    </row>
    <row r="9" spans="1:5" ht="15.75">
      <c r="A9" s="85">
        <v>2</v>
      </c>
      <c r="B9" s="38" t="s">
        <v>4</v>
      </c>
      <c r="C9" s="206">
        <v>24494.9</v>
      </c>
      <c r="D9" s="206">
        <v>24494.9</v>
      </c>
      <c r="E9" s="71">
        <f aca="true" t="shared" si="0" ref="E9:E25">D9/C9*100</f>
        <v>100</v>
      </c>
    </row>
    <row r="10" spans="1:5" ht="15.75">
      <c r="A10" s="85">
        <v>3</v>
      </c>
      <c r="B10" s="38" t="s">
        <v>22</v>
      </c>
      <c r="C10" s="206">
        <v>25963.7</v>
      </c>
      <c r="D10" s="206">
        <v>25963.7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206">
        <v>18434.4</v>
      </c>
      <c r="D11" s="206">
        <v>18434.4</v>
      </c>
      <c r="E11" s="71">
        <f t="shared" si="0"/>
        <v>100</v>
      </c>
    </row>
    <row r="12" spans="1:5" ht="15.75">
      <c r="A12" s="85">
        <v>5</v>
      </c>
      <c r="B12" s="38" t="s">
        <v>6</v>
      </c>
      <c r="C12" s="206">
        <v>40086.7</v>
      </c>
      <c r="D12" s="206">
        <v>40086.7</v>
      </c>
      <c r="E12" s="71">
        <f t="shared" si="0"/>
        <v>100</v>
      </c>
    </row>
    <row r="13" spans="1:5" ht="15.75">
      <c r="A13" s="85">
        <v>6</v>
      </c>
      <c r="B13" s="38" t="s">
        <v>7</v>
      </c>
      <c r="C13" s="206">
        <v>1593.4</v>
      </c>
      <c r="D13" s="206">
        <v>1321.86915</v>
      </c>
      <c r="E13" s="71">
        <f t="shared" si="0"/>
        <v>82.95902786494288</v>
      </c>
    </row>
    <row r="14" spans="1:5" ht="15.75">
      <c r="A14" s="85">
        <v>7</v>
      </c>
      <c r="B14" s="38" t="s">
        <v>8</v>
      </c>
      <c r="C14" s="206">
        <v>10797.2</v>
      </c>
      <c r="D14" s="206">
        <v>10797.2</v>
      </c>
      <c r="E14" s="71">
        <f t="shared" si="0"/>
        <v>100</v>
      </c>
    </row>
    <row r="15" spans="1:5" ht="15.75">
      <c r="A15" s="85">
        <v>8</v>
      </c>
      <c r="B15" s="38" t="s">
        <v>9</v>
      </c>
      <c r="C15" s="206">
        <v>26021.8</v>
      </c>
      <c r="D15" s="206">
        <v>26021.8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206">
        <v>12053.2</v>
      </c>
      <c r="D16" s="206">
        <v>11976.2</v>
      </c>
      <c r="E16" s="71">
        <f t="shared" si="0"/>
        <v>99.36116549961835</v>
      </c>
    </row>
    <row r="17" spans="1:5" ht="15.75">
      <c r="A17" s="85">
        <v>10</v>
      </c>
      <c r="B17" s="38" t="s">
        <v>11</v>
      </c>
      <c r="C17" s="206">
        <v>27438</v>
      </c>
      <c r="D17" s="206">
        <v>27438</v>
      </c>
      <c r="E17" s="71">
        <f t="shared" si="0"/>
        <v>100</v>
      </c>
    </row>
    <row r="18" spans="1:5" ht="15.75">
      <c r="A18" s="85">
        <v>11</v>
      </c>
      <c r="B18" s="38" t="s">
        <v>12</v>
      </c>
      <c r="C18" s="206">
        <v>14795.5</v>
      </c>
      <c r="D18" s="206">
        <v>14585.5</v>
      </c>
      <c r="E18" s="71">
        <f t="shared" si="0"/>
        <v>98.58064952181407</v>
      </c>
    </row>
    <row r="19" spans="1:5" ht="15.75">
      <c r="A19" s="85">
        <v>12</v>
      </c>
      <c r="B19" s="38" t="s">
        <v>13</v>
      </c>
      <c r="C19" s="206">
        <v>5427.8</v>
      </c>
      <c r="D19" s="206">
        <v>5181.67341</v>
      </c>
      <c r="E19" s="71">
        <f t="shared" si="0"/>
        <v>95.46544474741148</v>
      </c>
    </row>
    <row r="20" spans="1:5" ht="15.75">
      <c r="A20" s="85">
        <v>13</v>
      </c>
      <c r="B20" s="38" t="s">
        <v>14</v>
      </c>
      <c r="C20" s="206">
        <v>11240.7</v>
      </c>
      <c r="D20" s="206">
        <v>11239.7</v>
      </c>
      <c r="E20" s="71">
        <f t="shared" si="0"/>
        <v>99.99110375688348</v>
      </c>
    </row>
    <row r="21" spans="1:5" ht="15.75">
      <c r="A21" s="85">
        <v>14</v>
      </c>
      <c r="B21" s="38" t="s">
        <v>15</v>
      </c>
      <c r="C21" s="206">
        <v>36612.3</v>
      </c>
      <c r="D21" s="206">
        <v>36612.3</v>
      </c>
      <c r="E21" s="71">
        <f t="shared" si="0"/>
        <v>100</v>
      </c>
    </row>
    <row r="22" spans="1:5" ht="15.75">
      <c r="A22" s="85">
        <v>15</v>
      </c>
      <c r="B22" s="38" t="s">
        <v>16</v>
      </c>
      <c r="C22" s="206">
        <v>12393.7</v>
      </c>
      <c r="D22" s="206">
        <v>12393.7</v>
      </c>
      <c r="E22" s="71">
        <f t="shared" si="0"/>
        <v>100</v>
      </c>
    </row>
    <row r="23" spans="1:5" ht="15.75">
      <c r="A23" s="85">
        <v>16</v>
      </c>
      <c r="B23" s="38" t="s">
        <v>17</v>
      </c>
      <c r="C23" s="206">
        <v>19838.5</v>
      </c>
      <c r="D23" s="206">
        <v>19777.5</v>
      </c>
      <c r="E23" s="71">
        <f t="shared" si="0"/>
        <v>99.69251707538372</v>
      </c>
    </row>
    <row r="24" spans="1:5" ht="15.75">
      <c r="A24" s="85">
        <v>17</v>
      </c>
      <c r="B24" s="38" t="s">
        <v>18</v>
      </c>
      <c r="C24" s="206">
        <v>15114.9</v>
      </c>
      <c r="D24" s="206">
        <v>14155.42226</v>
      </c>
      <c r="E24" s="71">
        <f t="shared" si="0"/>
        <v>93.65210659680183</v>
      </c>
    </row>
    <row r="25" spans="1:5" ht="15.75">
      <c r="A25" s="85">
        <v>18</v>
      </c>
      <c r="B25" s="38" t="s">
        <v>19</v>
      </c>
      <c r="C25" s="206">
        <v>35641.1</v>
      </c>
      <c r="D25" s="206">
        <v>35641.1</v>
      </c>
      <c r="E25" s="71">
        <f t="shared" si="0"/>
        <v>100</v>
      </c>
    </row>
    <row r="26" spans="1:5" ht="15.75">
      <c r="A26" s="4"/>
      <c r="B26" s="17"/>
      <c r="C26" s="199"/>
      <c r="D26" s="199"/>
      <c r="E26" s="71"/>
    </row>
    <row r="27" spans="1:5" ht="15.75">
      <c r="A27" s="64"/>
      <c r="B27" s="108" t="s">
        <v>20</v>
      </c>
      <c r="C27" s="207">
        <f>SUM(C8:C26)</f>
        <v>354677.9</v>
      </c>
      <c r="D27" s="207">
        <f>SUM(D8:D26)</f>
        <v>352851.76482000004</v>
      </c>
      <c r="E27" s="117">
        <f>D27/C27*100</f>
        <v>99.4851285687662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56" useFirstPageNumber="1" horizontalDpi="600" verticalDpi="600" orientation="portrait" paperSize="9" r:id="rId1"/>
  <headerFooter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123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70.5" customHeight="1">
      <c r="A5" s="237" t="s">
        <v>140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5.75">
      <c r="A8" s="84">
        <v>1</v>
      </c>
      <c r="B8" s="38" t="s">
        <v>3</v>
      </c>
      <c r="C8" s="208">
        <v>1298.9</v>
      </c>
      <c r="D8" s="208">
        <v>1262.7874</v>
      </c>
      <c r="E8" s="70">
        <f>D8/C8*100</f>
        <v>97.21975517745783</v>
      </c>
    </row>
    <row r="9" spans="1:5" ht="15.75">
      <c r="A9" s="85">
        <v>2</v>
      </c>
      <c r="B9" s="38" t="s">
        <v>4</v>
      </c>
      <c r="C9" s="208">
        <v>1618.8</v>
      </c>
      <c r="D9" s="208">
        <v>1618.8</v>
      </c>
      <c r="E9" s="71">
        <f aca="true" t="shared" si="0" ref="E9:E20">D9/C9*100</f>
        <v>100</v>
      </c>
    </row>
    <row r="10" spans="1:5" ht="15.75">
      <c r="A10" s="85">
        <v>3</v>
      </c>
      <c r="B10" s="38" t="s">
        <v>22</v>
      </c>
      <c r="C10" s="208">
        <v>758.5</v>
      </c>
      <c r="D10" s="208">
        <v>522.68059</v>
      </c>
      <c r="E10" s="71">
        <f t="shared" si="0"/>
        <v>68.90976796308505</v>
      </c>
    </row>
    <row r="11" spans="1:5" ht="15.75">
      <c r="A11" s="85">
        <v>4</v>
      </c>
      <c r="B11" s="38" t="s">
        <v>5</v>
      </c>
      <c r="C11" s="208">
        <v>4369.6</v>
      </c>
      <c r="D11" s="208">
        <v>4152.22985</v>
      </c>
      <c r="E11" s="71">
        <f t="shared" si="0"/>
        <v>95.02539935005491</v>
      </c>
    </row>
    <row r="12" spans="1:5" ht="15.75">
      <c r="A12" s="85">
        <v>5</v>
      </c>
      <c r="B12" s="38" t="s">
        <v>6</v>
      </c>
      <c r="C12" s="208">
        <v>4871.2</v>
      </c>
      <c r="D12" s="208">
        <v>4871.18282</v>
      </c>
      <c r="E12" s="71">
        <f t="shared" si="0"/>
        <v>99.99964731483001</v>
      </c>
    </row>
    <row r="13" spans="1:5" ht="15.75">
      <c r="A13" s="85">
        <v>6</v>
      </c>
      <c r="B13" s="38" t="s">
        <v>7</v>
      </c>
      <c r="C13" s="208">
        <v>16084.3</v>
      </c>
      <c r="D13" s="208">
        <v>15511.84271</v>
      </c>
      <c r="E13" s="71">
        <f t="shared" si="0"/>
        <v>96.44089397735681</v>
      </c>
    </row>
    <row r="14" spans="1:5" ht="15.75">
      <c r="A14" s="85">
        <v>7</v>
      </c>
      <c r="B14" s="38" t="s">
        <v>8</v>
      </c>
      <c r="C14" s="208">
        <v>6787.7</v>
      </c>
      <c r="D14" s="208">
        <v>6612.98515</v>
      </c>
      <c r="E14" s="71">
        <f t="shared" si="0"/>
        <v>97.42600807342694</v>
      </c>
    </row>
    <row r="15" spans="1:5" ht="15.75">
      <c r="A15" s="85">
        <v>8</v>
      </c>
      <c r="B15" s="38" t="s">
        <v>10</v>
      </c>
      <c r="C15" s="209">
        <v>1445.2</v>
      </c>
      <c r="D15" s="209">
        <v>1396.648</v>
      </c>
      <c r="E15" s="71">
        <f t="shared" si="0"/>
        <v>96.64046498754497</v>
      </c>
    </row>
    <row r="16" spans="1:5" ht="15.75">
      <c r="A16" s="85">
        <v>9</v>
      </c>
      <c r="B16" s="38" t="s">
        <v>12</v>
      </c>
      <c r="C16" s="208">
        <v>5630.5</v>
      </c>
      <c r="D16" s="208">
        <v>5483.2321</v>
      </c>
      <c r="E16" s="71">
        <f t="shared" si="0"/>
        <v>97.38446141550484</v>
      </c>
    </row>
    <row r="17" spans="1:5" ht="15.75">
      <c r="A17" s="85">
        <v>10</v>
      </c>
      <c r="B17" s="38" t="s">
        <v>15</v>
      </c>
      <c r="C17" s="208">
        <v>1510.3</v>
      </c>
      <c r="D17" s="208">
        <v>1510.3</v>
      </c>
      <c r="E17" s="71">
        <f t="shared" si="0"/>
        <v>100</v>
      </c>
    </row>
    <row r="18" spans="1:5" ht="15.75">
      <c r="A18" s="85">
        <v>11</v>
      </c>
      <c r="B18" s="38" t="s">
        <v>16</v>
      </c>
      <c r="C18" s="208">
        <v>408.9</v>
      </c>
      <c r="D18" s="208">
        <v>398.2272</v>
      </c>
      <c r="E18" s="71">
        <f t="shared" si="0"/>
        <v>97.38987527512839</v>
      </c>
    </row>
    <row r="19" spans="1:5" ht="15.75">
      <c r="A19" s="85">
        <v>12</v>
      </c>
      <c r="B19" s="38" t="s">
        <v>17</v>
      </c>
      <c r="C19" s="208">
        <v>334.8</v>
      </c>
      <c r="D19" s="208">
        <v>334.8</v>
      </c>
      <c r="E19" s="71">
        <f t="shared" si="0"/>
        <v>100</v>
      </c>
    </row>
    <row r="20" spans="1:5" ht="15.75">
      <c r="A20" s="85">
        <v>13</v>
      </c>
      <c r="B20" s="38" t="s">
        <v>18</v>
      </c>
      <c r="C20" s="208">
        <v>4808.3</v>
      </c>
      <c r="D20" s="208">
        <v>4632.99824</v>
      </c>
      <c r="E20" s="71">
        <f t="shared" si="0"/>
        <v>96.35418422311419</v>
      </c>
    </row>
    <row r="21" spans="1:5" ht="15.75">
      <c r="A21" s="4"/>
      <c r="B21" s="17"/>
      <c r="C21" s="199"/>
      <c r="D21" s="199"/>
      <c r="E21" s="71"/>
    </row>
    <row r="22" spans="1:5" ht="15.75">
      <c r="A22" s="64"/>
      <c r="B22" s="108" t="s">
        <v>20</v>
      </c>
      <c r="C22" s="210">
        <f>SUM(C8:C21)</f>
        <v>49927.00000000001</v>
      </c>
      <c r="D22" s="210">
        <f>SUM(D8:D21)</f>
        <v>48308.71406000001</v>
      </c>
      <c r="E22" s="117">
        <f>D22/C22*100</f>
        <v>96.75869581589122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57" useFirstPageNumber="1" horizontalDpi="600" verticalDpi="600" orientation="portrait" paperSize="9" r:id="rId1"/>
  <headerFooter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"/>
  <sheetViews>
    <sheetView zoomScalePageLayoutView="0" workbookViewId="0" topLeftCell="A1">
      <selection activeCell="C8" sqref="C8:D1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124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29.25" customHeight="1">
      <c r="A5" s="237" t="s">
        <v>101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38" t="s">
        <v>4</v>
      </c>
      <c r="C8" s="229">
        <v>979.6</v>
      </c>
      <c r="D8" s="229">
        <v>979.6</v>
      </c>
      <c r="E8" s="71">
        <f>D8/C8*100</f>
        <v>100</v>
      </c>
    </row>
    <row r="9" spans="1:5" ht="15.75">
      <c r="A9" s="85">
        <v>2</v>
      </c>
      <c r="B9" s="38" t="s">
        <v>7</v>
      </c>
      <c r="C9" s="229">
        <v>1404.5</v>
      </c>
      <c r="D9" s="229">
        <v>1404.5</v>
      </c>
      <c r="E9" s="71">
        <f>D9/C9*100</f>
        <v>100</v>
      </c>
    </row>
    <row r="10" spans="1:5" ht="15.75">
      <c r="A10" s="85">
        <v>3</v>
      </c>
      <c r="B10" s="38" t="s">
        <v>18</v>
      </c>
      <c r="C10" s="229">
        <v>839.7</v>
      </c>
      <c r="D10" s="229">
        <v>839.7</v>
      </c>
      <c r="E10" s="71">
        <f>D10/C10*100</f>
        <v>100</v>
      </c>
    </row>
    <row r="11" spans="1:5" ht="15.75">
      <c r="A11" s="4"/>
      <c r="B11" s="17"/>
      <c r="C11" s="79"/>
      <c r="D11" s="79"/>
      <c r="E11" s="71"/>
    </row>
    <row r="12" spans="1:5" ht="15.75">
      <c r="A12" s="64"/>
      <c r="B12" s="108" t="s">
        <v>20</v>
      </c>
      <c r="C12" s="136">
        <f>SUM(C8:C11)</f>
        <v>3223.8</v>
      </c>
      <c r="D12" s="109">
        <f>SUM(D8:D11)</f>
        <v>3223.8</v>
      </c>
      <c r="E12" s="117">
        <f>D12/C12*100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58" useFirstPageNumber="1" horizontalDpi="600" verticalDpi="600" orientation="portrait" paperSize="9" r:id="rId1"/>
  <headerFooter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"/>
  <sheetViews>
    <sheetView zoomScalePageLayoutView="0" workbookViewId="0" topLeftCell="A1">
      <selection activeCell="C8" sqref="C8:D1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125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51.75" customHeight="1">
      <c r="A5" s="237" t="s">
        <v>102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38" t="s">
        <v>6</v>
      </c>
      <c r="C8" s="229">
        <v>2870</v>
      </c>
      <c r="D8" s="229">
        <v>2870</v>
      </c>
      <c r="E8" s="71">
        <f>D8/C8*100</f>
        <v>100</v>
      </c>
    </row>
    <row r="9" spans="1:5" ht="15.75">
      <c r="A9" s="85">
        <v>2</v>
      </c>
      <c r="B9" s="38" t="s">
        <v>9</v>
      </c>
      <c r="C9" s="229">
        <v>2870</v>
      </c>
      <c r="D9" s="229">
        <v>2870</v>
      </c>
      <c r="E9" s="71">
        <f>D9/C9*100</f>
        <v>100</v>
      </c>
    </row>
    <row r="10" spans="1:5" ht="15.75">
      <c r="A10" s="85">
        <v>3</v>
      </c>
      <c r="B10" s="38" t="s">
        <v>11</v>
      </c>
      <c r="C10" s="229">
        <v>2870</v>
      </c>
      <c r="D10" s="229">
        <v>2870</v>
      </c>
      <c r="E10" s="71">
        <f>D10/C10*100</f>
        <v>100</v>
      </c>
    </row>
    <row r="11" spans="1:5" ht="15.75">
      <c r="A11" s="4"/>
      <c r="B11" s="17"/>
      <c r="C11" s="79"/>
      <c r="D11" s="79"/>
      <c r="E11" s="71"/>
    </row>
    <row r="12" spans="1:5" ht="15.75">
      <c r="A12" s="64"/>
      <c r="B12" s="108" t="s">
        <v>20</v>
      </c>
      <c r="C12" s="136">
        <f>SUM(C8:C11)</f>
        <v>8610</v>
      </c>
      <c r="D12" s="109">
        <f>SUM(D8:D11)</f>
        <v>8610</v>
      </c>
      <c r="E12" s="117">
        <f>D12/C12*100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59" useFirstPageNumber="1" horizontalDpi="600" verticalDpi="600" orientation="portrait" paperSize="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view="pageBreakPreview" zoomScale="80" zoomScaleNormal="110" zoomScaleSheetLayoutView="80" zoomScalePageLayoutView="0" workbookViewId="0" topLeftCell="A1">
      <selection activeCell="H27" sqref="H27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109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33.75" customHeight="1">
      <c r="A5" s="237" t="s">
        <v>84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16" t="s">
        <v>26</v>
      </c>
      <c r="D7" s="129" t="s">
        <v>29</v>
      </c>
      <c r="E7" s="116" t="s">
        <v>24</v>
      </c>
    </row>
    <row r="8" spans="1:5" ht="15.75">
      <c r="A8" s="84">
        <v>1</v>
      </c>
      <c r="B8" s="38" t="s">
        <v>3</v>
      </c>
      <c r="C8" s="274">
        <v>32312.1</v>
      </c>
      <c r="D8" s="274">
        <v>32312.1</v>
      </c>
      <c r="E8" s="70">
        <f>D8/C8*100</f>
        <v>100</v>
      </c>
    </row>
    <row r="9" spans="1:5" ht="15.75">
      <c r="A9" s="85">
        <v>2</v>
      </c>
      <c r="B9" s="38" t="s">
        <v>4</v>
      </c>
      <c r="C9" s="229">
        <v>33629.1</v>
      </c>
      <c r="D9" s="229">
        <v>33629.1</v>
      </c>
      <c r="E9" s="71">
        <f aca="true" t="shared" si="0" ref="E9:E26">D9/C9*100</f>
        <v>100</v>
      </c>
    </row>
    <row r="10" spans="1:5" ht="15.75">
      <c r="A10" s="85">
        <v>3</v>
      </c>
      <c r="B10" s="38" t="s">
        <v>22</v>
      </c>
      <c r="C10" s="229">
        <v>4320</v>
      </c>
      <c r="D10" s="229">
        <v>4320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229">
        <v>9179.8</v>
      </c>
      <c r="D11" s="229">
        <v>9179.8</v>
      </c>
      <c r="E11" s="71">
        <f t="shared" si="0"/>
        <v>100</v>
      </c>
    </row>
    <row r="12" spans="1:5" ht="15.75">
      <c r="A12" s="85">
        <v>5</v>
      </c>
      <c r="B12" s="38" t="s">
        <v>6</v>
      </c>
      <c r="C12" s="229">
        <v>35845.3</v>
      </c>
      <c r="D12" s="229">
        <v>35845.3</v>
      </c>
      <c r="E12" s="71">
        <f t="shared" si="0"/>
        <v>100</v>
      </c>
    </row>
    <row r="13" spans="1:5" ht="15.75">
      <c r="A13" s="85">
        <v>6</v>
      </c>
      <c r="B13" s="38" t="s">
        <v>7</v>
      </c>
      <c r="C13" s="229">
        <v>21222.6</v>
      </c>
      <c r="D13" s="229">
        <v>21222.6</v>
      </c>
      <c r="E13" s="71">
        <f t="shared" si="0"/>
        <v>100</v>
      </c>
    </row>
    <row r="14" spans="1:5" ht="15.75">
      <c r="A14" s="85">
        <v>7</v>
      </c>
      <c r="B14" s="38" t="s">
        <v>8</v>
      </c>
      <c r="C14" s="229">
        <v>7035.2</v>
      </c>
      <c r="D14" s="229">
        <v>7035.2</v>
      </c>
      <c r="E14" s="71">
        <f t="shared" si="0"/>
        <v>100</v>
      </c>
    </row>
    <row r="15" spans="1:5" ht="15.75">
      <c r="A15" s="85">
        <v>8</v>
      </c>
      <c r="B15" s="38" t="s">
        <v>9</v>
      </c>
      <c r="C15" s="229">
        <v>17580.37</v>
      </c>
      <c r="D15" s="229">
        <v>17580.37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229">
        <v>31862.8</v>
      </c>
      <c r="D16" s="229">
        <v>31862.8</v>
      </c>
      <c r="E16" s="71">
        <f t="shared" si="0"/>
        <v>100</v>
      </c>
    </row>
    <row r="17" spans="1:5" ht="15.75">
      <c r="A17" s="85">
        <v>10</v>
      </c>
      <c r="B17" s="38" t="s">
        <v>11</v>
      </c>
      <c r="C17" s="229">
        <v>44938.3</v>
      </c>
      <c r="D17" s="229">
        <v>44938.3</v>
      </c>
      <c r="E17" s="71">
        <f t="shared" si="0"/>
        <v>100</v>
      </c>
    </row>
    <row r="18" spans="1:5" ht="15.75">
      <c r="A18" s="85">
        <v>11</v>
      </c>
      <c r="B18" s="38" t="s">
        <v>12</v>
      </c>
      <c r="C18" s="229">
        <v>10068.9</v>
      </c>
      <c r="D18" s="229">
        <v>10068.9</v>
      </c>
      <c r="E18" s="71">
        <f t="shared" si="0"/>
        <v>100</v>
      </c>
    </row>
    <row r="19" spans="1:5" ht="15.75">
      <c r="A19" s="85">
        <v>12</v>
      </c>
      <c r="B19" s="38" t="s">
        <v>13</v>
      </c>
      <c r="C19" s="229">
        <v>9449.2</v>
      </c>
      <c r="D19" s="229">
        <v>9449.2</v>
      </c>
      <c r="E19" s="71">
        <f t="shared" si="0"/>
        <v>100</v>
      </c>
    </row>
    <row r="20" spans="1:5" ht="15.75">
      <c r="A20" s="85">
        <v>13</v>
      </c>
      <c r="B20" s="38" t="s">
        <v>14</v>
      </c>
      <c r="C20" s="229">
        <v>10986.8</v>
      </c>
      <c r="D20" s="229">
        <v>10986.8</v>
      </c>
      <c r="E20" s="71">
        <f t="shared" si="0"/>
        <v>100</v>
      </c>
    </row>
    <row r="21" spans="1:5" ht="15.75">
      <c r="A21" s="85">
        <v>14</v>
      </c>
      <c r="B21" s="38" t="s">
        <v>15</v>
      </c>
      <c r="C21" s="229">
        <v>28567.3</v>
      </c>
      <c r="D21" s="229">
        <v>28567.3</v>
      </c>
      <c r="E21" s="71">
        <f t="shared" si="0"/>
        <v>100</v>
      </c>
    </row>
    <row r="22" spans="1:5" ht="15.75">
      <c r="A22" s="85">
        <v>15</v>
      </c>
      <c r="B22" s="38" t="s">
        <v>16</v>
      </c>
      <c r="C22" s="229">
        <v>12699.5</v>
      </c>
      <c r="D22" s="229">
        <v>12699.5</v>
      </c>
      <c r="E22" s="71">
        <f t="shared" si="0"/>
        <v>100</v>
      </c>
    </row>
    <row r="23" spans="1:5" ht="15.75">
      <c r="A23" s="85">
        <v>16</v>
      </c>
      <c r="B23" s="38" t="s">
        <v>17</v>
      </c>
      <c r="C23" s="229">
        <v>40687.8</v>
      </c>
      <c r="D23" s="229">
        <v>40687.8</v>
      </c>
      <c r="E23" s="71">
        <f t="shared" si="0"/>
        <v>100</v>
      </c>
    </row>
    <row r="24" spans="1:5" ht="15.75">
      <c r="A24" s="85">
        <v>17</v>
      </c>
      <c r="B24" s="38" t="s">
        <v>18</v>
      </c>
      <c r="C24" s="229">
        <v>16331.2</v>
      </c>
      <c r="D24" s="229">
        <v>16331.2</v>
      </c>
      <c r="E24" s="71">
        <f t="shared" si="0"/>
        <v>100</v>
      </c>
    </row>
    <row r="25" spans="1:5" ht="15.75">
      <c r="A25" s="85">
        <v>18</v>
      </c>
      <c r="B25" s="38" t="s">
        <v>19</v>
      </c>
      <c r="C25" s="229">
        <v>4933.1</v>
      </c>
      <c r="D25" s="229">
        <v>4933.1</v>
      </c>
      <c r="E25" s="71">
        <f t="shared" si="0"/>
        <v>100</v>
      </c>
    </row>
    <row r="26" spans="1:5" ht="15.75">
      <c r="A26" s="85">
        <v>19</v>
      </c>
      <c r="B26" s="38" t="s">
        <v>25</v>
      </c>
      <c r="C26" s="229">
        <v>22106.4</v>
      </c>
      <c r="D26" s="229">
        <v>22106.4</v>
      </c>
      <c r="E26" s="71">
        <f t="shared" si="0"/>
        <v>100</v>
      </c>
    </row>
    <row r="27" spans="1:5" ht="15.75">
      <c r="A27" s="4"/>
      <c r="B27" s="17"/>
      <c r="C27" s="79"/>
      <c r="D27" s="81"/>
      <c r="E27" s="71"/>
    </row>
    <row r="28" spans="1:5" ht="15.75">
      <c r="A28" s="64"/>
      <c r="B28" s="108" t="s">
        <v>20</v>
      </c>
      <c r="C28" s="136">
        <f>SUM(C8:C27)</f>
        <v>393755.77</v>
      </c>
      <c r="D28" s="109">
        <f>SUM(D8:D27)</f>
        <v>393755.77</v>
      </c>
      <c r="E28" s="117">
        <f>D28/C28*100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42" useFirstPageNumber="1" horizontalDpi="600" verticalDpi="600" orientation="portrait" paperSize="9" r:id="rId1"/>
  <headerFooter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zoomScalePageLayoutView="0" workbookViewId="0" topLeftCell="A1">
      <selection activeCell="C8" sqref="C8:D10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126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47.25" customHeight="1">
      <c r="A5" s="237" t="s">
        <v>141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38" t="s">
        <v>25</v>
      </c>
      <c r="C8" s="229">
        <v>10494.98702</v>
      </c>
      <c r="D8" s="229">
        <v>10494.98702</v>
      </c>
      <c r="E8" s="71">
        <f>D8/C8*100</f>
        <v>100</v>
      </c>
    </row>
    <row r="9" spans="1:5" ht="15.75">
      <c r="A9" s="4"/>
      <c r="B9" s="17"/>
      <c r="C9" s="79"/>
      <c r="D9" s="79"/>
      <c r="E9" s="71"/>
    </row>
    <row r="10" spans="1:5" ht="15.75">
      <c r="A10" s="64"/>
      <c r="B10" s="108" t="s">
        <v>20</v>
      </c>
      <c r="C10" s="136">
        <f>SUM(C8:C9)</f>
        <v>10494.98702</v>
      </c>
      <c r="D10" s="109">
        <f>SUM(D8:D9)</f>
        <v>10494.98702</v>
      </c>
      <c r="E10" s="117">
        <f>D10/C10*100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60" useFirstPageNumber="1" horizontalDpi="600" verticalDpi="600" orientation="portrait" paperSize="9" r:id="rId1"/>
  <headerFooter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127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48.75" customHeight="1">
      <c r="A5" s="237" t="s">
        <v>142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5.75">
      <c r="A8" s="84">
        <v>1</v>
      </c>
      <c r="B8" s="38" t="s">
        <v>3</v>
      </c>
      <c r="C8" s="211">
        <v>13716.59665</v>
      </c>
      <c r="D8" s="211">
        <v>9194.93006</v>
      </c>
      <c r="E8" s="70">
        <f>D8/C8*100</f>
        <v>67.0350692276134</v>
      </c>
    </row>
    <row r="9" spans="1:5" ht="15.75">
      <c r="A9" s="85">
        <v>2</v>
      </c>
      <c r="B9" s="38" t="s">
        <v>4</v>
      </c>
      <c r="C9" s="212">
        <v>29740.0875</v>
      </c>
      <c r="D9" s="212">
        <v>29740.0875</v>
      </c>
      <c r="E9" s="71">
        <f aca="true" t="shared" si="0" ref="E9:E17">D9/C9*100</f>
        <v>100</v>
      </c>
    </row>
    <row r="10" spans="1:5" ht="15.75">
      <c r="A10" s="85">
        <v>3</v>
      </c>
      <c r="B10" s="38" t="s">
        <v>5</v>
      </c>
      <c r="C10" s="212">
        <v>10742.74306</v>
      </c>
      <c r="D10" s="212">
        <v>10432.39162</v>
      </c>
      <c r="E10" s="71">
        <f t="shared" si="0"/>
        <v>97.11105964029265</v>
      </c>
    </row>
    <row r="11" spans="1:5" ht="15.75">
      <c r="A11" s="85">
        <v>4</v>
      </c>
      <c r="B11" s="38" t="s">
        <v>6</v>
      </c>
      <c r="C11" s="212">
        <v>11690.96528</v>
      </c>
      <c r="D11" s="212">
        <v>11690.96488</v>
      </c>
      <c r="E11" s="71">
        <f t="shared" si="0"/>
        <v>99.99999657855454</v>
      </c>
    </row>
    <row r="12" spans="1:5" ht="15.75">
      <c r="A12" s="85">
        <v>5</v>
      </c>
      <c r="B12" s="38" t="s">
        <v>7</v>
      </c>
      <c r="C12" s="212">
        <v>5000</v>
      </c>
      <c r="D12" s="212">
        <v>4745.002</v>
      </c>
      <c r="E12" s="71">
        <f t="shared" si="0"/>
        <v>94.90004</v>
      </c>
    </row>
    <row r="13" spans="1:5" ht="15.75">
      <c r="A13" s="85">
        <v>6</v>
      </c>
      <c r="B13" s="38" t="s">
        <v>11</v>
      </c>
      <c r="C13" s="212">
        <v>27196.1892</v>
      </c>
      <c r="D13" s="212">
        <v>27196.1892</v>
      </c>
      <c r="E13" s="71">
        <f t="shared" si="0"/>
        <v>100</v>
      </c>
    </row>
    <row r="14" spans="1:5" ht="15.75">
      <c r="A14" s="85">
        <v>7</v>
      </c>
      <c r="B14" s="38" t="s">
        <v>13</v>
      </c>
      <c r="C14" s="212">
        <v>11702.7918</v>
      </c>
      <c r="D14" s="212">
        <v>11702.7918</v>
      </c>
      <c r="E14" s="71">
        <f t="shared" si="0"/>
        <v>100</v>
      </c>
    </row>
    <row r="15" spans="1:5" ht="15.75">
      <c r="A15" s="85">
        <v>8</v>
      </c>
      <c r="B15" s="38" t="s">
        <v>17</v>
      </c>
      <c r="C15" s="212">
        <v>10851.66571</v>
      </c>
      <c r="D15" s="212">
        <v>10487.93773</v>
      </c>
      <c r="E15" s="71">
        <f t="shared" si="0"/>
        <v>96.64818296360882</v>
      </c>
    </row>
    <row r="16" spans="1:5" ht="15.75">
      <c r="A16" s="85">
        <v>9</v>
      </c>
      <c r="B16" s="38" t="s">
        <v>19</v>
      </c>
      <c r="C16" s="212">
        <v>16284.559</v>
      </c>
      <c r="D16" s="212">
        <v>16242.625</v>
      </c>
      <c r="E16" s="71">
        <f t="shared" si="0"/>
        <v>99.74249225907806</v>
      </c>
    </row>
    <row r="17" spans="1:5" ht="15.75">
      <c r="A17" s="85">
        <v>10</v>
      </c>
      <c r="B17" s="38" t="s">
        <v>25</v>
      </c>
      <c r="C17" s="212">
        <v>142829.72617</v>
      </c>
      <c r="D17" s="212">
        <v>135881.01179</v>
      </c>
      <c r="E17" s="71">
        <f t="shared" si="0"/>
        <v>95.13496625224256</v>
      </c>
    </row>
    <row r="18" spans="1:5" ht="15.75">
      <c r="A18" s="4"/>
      <c r="B18" s="17"/>
      <c r="C18" s="196"/>
      <c r="D18" s="196"/>
      <c r="E18" s="71"/>
    </row>
    <row r="19" spans="1:5" ht="15.75">
      <c r="A19" s="64"/>
      <c r="B19" s="108" t="s">
        <v>20</v>
      </c>
      <c r="C19" s="213">
        <f>SUM(C8:C18)</f>
        <v>279755.32437000005</v>
      </c>
      <c r="D19" s="213">
        <f>SUM(D8:D18)</f>
        <v>267313.93158</v>
      </c>
      <c r="E19" s="117">
        <f>D19/C19*100</f>
        <v>95.5527592484548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61" useFirstPageNumber="1" horizontalDpi="600" verticalDpi="600" orientation="portrait" paperSize="9" r:id="rId1"/>
  <headerFooter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zoomScalePageLayoutView="0" workbookViewId="0" topLeftCell="A1">
      <selection activeCell="J29" sqref="J29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128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43.5" customHeight="1">
      <c r="A5" s="237" t="s">
        <v>104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38" t="s">
        <v>25</v>
      </c>
      <c r="C8" s="229">
        <v>48377</v>
      </c>
      <c r="D8" s="229">
        <v>48377</v>
      </c>
      <c r="E8" s="71">
        <f>D8/C8*100</f>
        <v>100</v>
      </c>
    </row>
    <row r="9" spans="1:5" ht="15.75">
      <c r="A9" s="4"/>
      <c r="B9" s="17"/>
      <c r="C9" s="79"/>
      <c r="D9" s="79"/>
      <c r="E9" s="71"/>
    </row>
    <row r="10" spans="1:5" ht="15.75">
      <c r="A10" s="64"/>
      <c r="B10" s="108" t="s">
        <v>20</v>
      </c>
      <c r="C10" s="136">
        <f>SUM(C8:C9)</f>
        <v>48377</v>
      </c>
      <c r="D10" s="109">
        <f>SUM(D8:D9)</f>
        <v>48377</v>
      </c>
      <c r="E10" s="117">
        <f>D10/C10*100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62" useFirstPageNumber="1" horizontalDpi="600" verticalDpi="600" orientation="portrait" paperSize="9" r:id="rId1"/>
  <headerFooter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zoomScalePageLayoutView="0" workbookViewId="0" topLeftCell="A1">
      <selection activeCell="A25" sqref="A25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129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30.75" customHeight="1">
      <c r="A5" s="237" t="s">
        <v>105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5.75">
      <c r="A8" s="84">
        <v>1</v>
      </c>
      <c r="B8" s="38" t="s">
        <v>3</v>
      </c>
      <c r="C8" s="274">
        <v>464.6086</v>
      </c>
      <c r="D8" s="274">
        <v>464.60832</v>
      </c>
      <c r="E8" s="70">
        <f>D8/C8*100</f>
        <v>99.9999397342193</v>
      </c>
    </row>
    <row r="9" spans="1:5" ht="15.75">
      <c r="A9" s="85">
        <v>2</v>
      </c>
      <c r="B9" s="38" t="s">
        <v>4</v>
      </c>
      <c r="C9" s="229">
        <v>813.06456</v>
      </c>
      <c r="D9" s="229">
        <v>813.06456</v>
      </c>
      <c r="E9" s="71">
        <f aca="true" t="shared" si="0" ref="E9:E25">D9/C9*100</f>
        <v>100</v>
      </c>
    </row>
    <row r="10" spans="1:5" ht="15.75">
      <c r="A10" s="85">
        <v>3</v>
      </c>
      <c r="B10" s="38" t="s">
        <v>22</v>
      </c>
      <c r="C10" s="229">
        <v>1393.82496</v>
      </c>
      <c r="D10" s="229">
        <v>1089.0997</v>
      </c>
      <c r="E10" s="71">
        <f t="shared" si="0"/>
        <v>78.13748004627496</v>
      </c>
    </row>
    <row r="11" spans="1:5" ht="15.75">
      <c r="A11" s="85">
        <v>4</v>
      </c>
      <c r="B11" s="38" t="s">
        <v>5</v>
      </c>
      <c r="C11" s="229">
        <v>813.0652</v>
      </c>
      <c r="D11" s="229">
        <v>813.06456</v>
      </c>
      <c r="E11" s="71">
        <f t="shared" si="0"/>
        <v>99.99992128552545</v>
      </c>
    </row>
    <row r="12" spans="1:5" ht="15.75">
      <c r="A12" s="85">
        <v>5</v>
      </c>
      <c r="B12" s="38" t="s">
        <v>6</v>
      </c>
      <c r="C12" s="229">
        <v>754.98944</v>
      </c>
      <c r="D12" s="229">
        <v>754.98852</v>
      </c>
      <c r="E12" s="71">
        <f t="shared" si="0"/>
        <v>99.99987814399101</v>
      </c>
    </row>
    <row r="13" spans="1:5" ht="15.75">
      <c r="A13" s="85">
        <v>6</v>
      </c>
      <c r="B13" s="38" t="s">
        <v>7</v>
      </c>
      <c r="C13" s="229">
        <v>448.30416</v>
      </c>
      <c r="D13" s="229">
        <v>448.30416</v>
      </c>
      <c r="E13" s="71">
        <f t="shared" si="0"/>
        <v>100</v>
      </c>
    </row>
    <row r="14" spans="1:5" ht="15.75">
      <c r="A14" s="85">
        <v>7</v>
      </c>
      <c r="B14" s="38" t="s">
        <v>8</v>
      </c>
      <c r="C14" s="229">
        <v>464.6086</v>
      </c>
      <c r="D14" s="229">
        <v>464.60832</v>
      </c>
      <c r="E14" s="71">
        <f t="shared" si="0"/>
        <v>99.9999397342193</v>
      </c>
    </row>
    <row r="15" spans="1:5" ht="15.75">
      <c r="A15" s="85">
        <v>8</v>
      </c>
      <c r="B15" s="38" t="s">
        <v>9</v>
      </c>
      <c r="C15" s="229">
        <v>464.60832</v>
      </c>
      <c r="D15" s="229">
        <v>464.60832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229">
        <v>580.7604</v>
      </c>
      <c r="D16" s="229">
        <v>580.7604</v>
      </c>
      <c r="E16" s="71">
        <f t="shared" si="0"/>
        <v>100</v>
      </c>
    </row>
    <row r="17" spans="1:5" ht="15.75">
      <c r="A17" s="85">
        <v>10</v>
      </c>
      <c r="B17" s="38" t="s">
        <v>11</v>
      </c>
      <c r="C17" s="229">
        <v>1045.36872</v>
      </c>
      <c r="D17" s="229">
        <v>1045.369</v>
      </c>
      <c r="E17" s="71">
        <f t="shared" si="0"/>
        <v>100.00002678480757</v>
      </c>
    </row>
    <row r="18" spans="1:5" ht="15.75">
      <c r="A18" s="85">
        <v>11</v>
      </c>
      <c r="B18" s="38" t="s">
        <v>12</v>
      </c>
      <c r="C18" s="229">
        <v>638.83672</v>
      </c>
      <c r="D18" s="229">
        <v>376.48539</v>
      </c>
      <c r="E18" s="71">
        <f t="shared" si="0"/>
        <v>58.932960209300425</v>
      </c>
    </row>
    <row r="19" spans="1:5" ht="15.75">
      <c r="A19" s="85">
        <v>12</v>
      </c>
      <c r="B19" s="38" t="s">
        <v>14</v>
      </c>
      <c r="C19" s="229">
        <v>232.30416</v>
      </c>
      <c r="D19" s="229">
        <v>232.30416</v>
      </c>
      <c r="E19" s="71">
        <f t="shared" si="0"/>
        <v>100</v>
      </c>
    </row>
    <row r="20" spans="1:5" ht="15.75">
      <c r="A20" s="85">
        <v>13</v>
      </c>
      <c r="B20" s="38" t="s">
        <v>15</v>
      </c>
      <c r="C20" s="229">
        <v>1103.4454</v>
      </c>
      <c r="D20" s="229">
        <v>1103.44476</v>
      </c>
      <c r="E20" s="71">
        <f t="shared" si="0"/>
        <v>99.99994199984884</v>
      </c>
    </row>
    <row r="21" spans="1:5" ht="15.75">
      <c r="A21" s="85">
        <v>14</v>
      </c>
      <c r="B21" s="38" t="s">
        <v>16</v>
      </c>
      <c r="C21" s="229">
        <v>464.60896</v>
      </c>
      <c r="D21" s="229">
        <v>464.608</v>
      </c>
      <c r="E21" s="71">
        <f t="shared" si="0"/>
        <v>99.99979337462626</v>
      </c>
    </row>
    <row r="22" spans="1:5" ht="15.75">
      <c r="A22" s="85">
        <v>15</v>
      </c>
      <c r="B22" s="38" t="s">
        <v>17</v>
      </c>
      <c r="C22" s="229">
        <v>580.7604</v>
      </c>
      <c r="D22" s="229">
        <v>580.7604</v>
      </c>
      <c r="E22" s="71">
        <f t="shared" si="0"/>
        <v>100</v>
      </c>
    </row>
    <row r="23" spans="1:5" ht="15.75">
      <c r="A23" s="85">
        <v>16</v>
      </c>
      <c r="B23" s="38" t="s">
        <v>18</v>
      </c>
      <c r="C23" s="229">
        <v>796.76104</v>
      </c>
      <c r="D23" s="229">
        <v>796.76088</v>
      </c>
      <c r="E23" s="71">
        <f t="shared" si="0"/>
        <v>99.99997991869684</v>
      </c>
    </row>
    <row r="24" spans="1:5" ht="15.75">
      <c r="A24" s="85">
        <v>17</v>
      </c>
      <c r="B24" s="38" t="s">
        <v>19</v>
      </c>
      <c r="C24" s="229">
        <v>58.07604</v>
      </c>
      <c r="D24" s="229">
        <v>58.07604</v>
      </c>
      <c r="E24" s="71">
        <f t="shared" si="0"/>
        <v>100</v>
      </c>
    </row>
    <row r="25" spans="1:5" ht="15.75">
      <c r="A25" s="85">
        <v>18</v>
      </c>
      <c r="B25" s="17" t="s">
        <v>21</v>
      </c>
      <c r="C25" s="229">
        <v>232.30416</v>
      </c>
      <c r="D25" s="229">
        <v>232.30416</v>
      </c>
      <c r="E25" s="71">
        <f t="shared" si="0"/>
        <v>100</v>
      </c>
    </row>
    <row r="26" spans="1:5" ht="15.75">
      <c r="A26" s="64"/>
      <c r="B26" s="108" t="s">
        <v>20</v>
      </c>
      <c r="C26" s="136">
        <f>SUM(C8:C25)</f>
        <v>11350.299839999998</v>
      </c>
      <c r="D26" s="109">
        <f>SUM(D8:D25)</f>
        <v>10783.219649999997</v>
      </c>
      <c r="E26" s="117">
        <f>D26/C26*100</f>
        <v>95.00383075342616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63" useFirstPageNumber="1" horizontalDpi="600" verticalDpi="600" orientation="portrait" paperSize="9" r:id="rId1"/>
  <headerFooter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E23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6.57421875" style="0" bestFit="1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130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30.75" customHeight="1">
      <c r="A5" s="237" t="s">
        <v>106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5.75">
      <c r="A8" s="84">
        <v>1</v>
      </c>
      <c r="B8" s="38" t="s">
        <v>3</v>
      </c>
      <c r="C8" s="274">
        <v>496.291</v>
      </c>
      <c r="D8" s="274">
        <v>496.291</v>
      </c>
      <c r="E8" s="70">
        <f>D8/C8*100</f>
        <v>100</v>
      </c>
    </row>
    <row r="9" spans="1:5" ht="15.75">
      <c r="A9" s="85">
        <v>2</v>
      </c>
      <c r="B9" s="38" t="s">
        <v>4</v>
      </c>
      <c r="C9" s="229">
        <v>496.291</v>
      </c>
      <c r="D9" s="229">
        <v>496.291</v>
      </c>
      <c r="E9" s="71">
        <f aca="true" t="shared" si="0" ref="E9:E21">D9/C9*100</f>
        <v>100</v>
      </c>
    </row>
    <row r="10" spans="1:5" ht="15.75">
      <c r="A10" s="85">
        <v>3</v>
      </c>
      <c r="B10" s="38" t="s">
        <v>22</v>
      </c>
      <c r="C10" s="229">
        <v>496.291</v>
      </c>
      <c r="D10" s="229">
        <v>496.291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229">
        <v>496.291</v>
      </c>
      <c r="D11" s="229">
        <v>496.291</v>
      </c>
      <c r="E11" s="71">
        <f t="shared" si="0"/>
        <v>100</v>
      </c>
    </row>
    <row r="12" spans="1:5" ht="15.75">
      <c r="A12" s="85">
        <v>5</v>
      </c>
      <c r="B12" s="38" t="s">
        <v>6</v>
      </c>
      <c r="C12" s="229">
        <v>626.836</v>
      </c>
      <c r="D12" s="229">
        <v>626.836</v>
      </c>
      <c r="E12" s="71">
        <f t="shared" si="0"/>
        <v>100</v>
      </c>
    </row>
    <row r="13" spans="1:5" ht="15.75">
      <c r="A13" s="85">
        <v>6</v>
      </c>
      <c r="B13" s="38" t="s">
        <v>9</v>
      </c>
      <c r="C13" s="229">
        <v>496.291</v>
      </c>
      <c r="D13" s="229">
        <v>496.291</v>
      </c>
      <c r="E13" s="71">
        <f t="shared" si="0"/>
        <v>100</v>
      </c>
    </row>
    <row r="14" spans="1:5" ht="15.75">
      <c r="A14" s="85">
        <v>7</v>
      </c>
      <c r="B14" s="38" t="s">
        <v>10</v>
      </c>
      <c r="C14" s="229">
        <v>496.291</v>
      </c>
      <c r="D14" s="229">
        <v>496.291</v>
      </c>
      <c r="E14" s="71">
        <f t="shared" si="0"/>
        <v>100</v>
      </c>
    </row>
    <row r="15" spans="1:5" ht="15.75">
      <c r="A15" s="85">
        <v>8</v>
      </c>
      <c r="B15" s="38" t="s">
        <v>12</v>
      </c>
      <c r="C15" s="229">
        <v>496.291</v>
      </c>
      <c r="D15" s="229">
        <v>496.291</v>
      </c>
      <c r="E15" s="71">
        <f t="shared" si="0"/>
        <v>100</v>
      </c>
    </row>
    <row r="16" spans="1:5" ht="15.75">
      <c r="A16" s="85">
        <v>9</v>
      </c>
      <c r="B16" s="38" t="s">
        <v>14</v>
      </c>
      <c r="C16" s="229">
        <v>547.051</v>
      </c>
      <c r="D16" s="229">
        <v>547.051</v>
      </c>
      <c r="E16" s="71">
        <f t="shared" si="0"/>
        <v>100</v>
      </c>
    </row>
    <row r="17" spans="1:5" ht="15.75">
      <c r="A17" s="85">
        <v>10</v>
      </c>
      <c r="B17" s="38" t="s">
        <v>15</v>
      </c>
      <c r="C17" s="229">
        <v>496.291</v>
      </c>
      <c r="D17" s="229">
        <v>496.291</v>
      </c>
      <c r="E17" s="71">
        <f t="shared" si="0"/>
        <v>100</v>
      </c>
    </row>
    <row r="18" spans="1:5" ht="15.75">
      <c r="A18" s="85">
        <v>11</v>
      </c>
      <c r="B18" s="38" t="s">
        <v>16</v>
      </c>
      <c r="C18" s="229">
        <v>496.291</v>
      </c>
      <c r="D18" s="229">
        <v>496.291</v>
      </c>
      <c r="E18" s="71">
        <f t="shared" si="0"/>
        <v>100</v>
      </c>
    </row>
    <row r="19" spans="1:5" ht="15.75">
      <c r="A19" s="85">
        <v>12</v>
      </c>
      <c r="B19" s="38" t="s">
        <v>17</v>
      </c>
      <c r="C19" s="229">
        <v>496.291</v>
      </c>
      <c r="D19" s="229">
        <v>496.291</v>
      </c>
      <c r="E19" s="71">
        <f t="shared" si="0"/>
        <v>100</v>
      </c>
    </row>
    <row r="20" spans="1:5" ht="15.75">
      <c r="A20" s="85">
        <v>13</v>
      </c>
      <c r="B20" s="38" t="s">
        <v>18</v>
      </c>
      <c r="C20" s="229">
        <v>283.456</v>
      </c>
      <c r="D20" s="229">
        <v>283.456</v>
      </c>
      <c r="E20" s="71">
        <f t="shared" si="0"/>
        <v>100</v>
      </c>
    </row>
    <row r="21" spans="1:5" ht="15.75">
      <c r="A21" s="85">
        <v>14</v>
      </c>
      <c r="B21" s="38" t="s">
        <v>19</v>
      </c>
      <c r="C21" s="229">
        <v>779.747</v>
      </c>
      <c r="D21" s="229">
        <v>779.747</v>
      </c>
      <c r="E21" s="71">
        <f t="shared" si="0"/>
        <v>100</v>
      </c>
    </row>
    <row r="22" spans="1:5" ht="15.75">
      <c r="A22" s="85"/>
      <c r="B22" s="38"/>
      <c r="C22" s="229"/>
      <c r="D22" s="229"/>
      <c r="E22" s="71"/>
    </row>
    <row r="23" spans="1:5" ht="15.75">
      <c r="A23" s="64"/>
      <c r="B23" s="108" t="s">
        <v>20</v>
      </c>
      <c r="C23" s="279">
        <f>SUM(C8:C21)</f>
        <v>7200.000000000002</v>
      </c>
      <c r="D23" s="279">
        <f>SUM(D8:D21)</f>
        <v>7200.000000000002</v>
      </c>
      <c r="E23" s="117">
        <f>D23/C23*100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64" useFirstPageNumber="1" horizontalDpi="600" verticalDpi="600" orientation="portrait" paperSize="9" r:id="rId1"/>
  <headerFooter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zoomScalePageLayoutView="0" workbookViewId="0" topLeftCell="A1">
      <selection activeCell="H31" sqref="H31"/>
    </sheetView>
  </sheetViews>
  <sheetFormatPr defaultColWidth="9.140625" defaultRowHeight="12.75"/>
  <cols>
    <col min="2" max="2" width="22.8515625" style="0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161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30.75" customHeight="1">
      <c r="A5" s="237" t="s">
        <v>107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5.75">
      <c r="A8" s="84">
        <v>1</v>
      </c>
      <c r="B8" s="38" t="s">
        <v>3</v>
      </c>
      <c r="C8" s="206">
        <v>1786.5</v>
      </c>
      <c r="D8" s="206">
        <v>1786.5</v>
      </c>
      <c r="E8" s="70">
        <f>D8/C8*100</f>
        <v>100</v>
      </c>
    </row>
    <row r="9" spans="1:5" ht="15.75">
      <c r="A9" s="85">
        <v>2</v>
      </c>
      <c r="B9" s="38" t="s">
        <v>4</v>
      </c>
      <c r="C9" s="206">
        <v>1952.2</v>
      </c>
      <c r="D9" s="206">
        <v>1952.2</v>
      </c>
      <c r="E9" s="71">
        <f aca="true" t="shared" si="0" ref="E9:E25">D9/C9*100</f>
        <v>100</v>
      </c>
    </row>
    <row r="10" spans="1:5" ht="15.75">
      <c r="A10" s="85">
        <v>3</v>
      </c>
      <c r="B10" s="38" t="s">
        <v>22</v>
      </c>
      <c r="C10" s="206">
        <v>3022</v>
      </c>
      <c r="D10" s="206">
        <v>3022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206">
        <v>3198.7</v>
      </c>
      <c r="D11" s="206">
        <v>3198.7</v>
      </c>
      <c r="E11" s="71">
        <f t="shared" si="0"/>
        <v>100</v>
      </c>
    </row>
    <row r="12" spans="1:5" ht="15.75">
      <c r="A12" s="85">
        <v>5</v>
      </c>
      <c r="B12" s="38" t="s">
        <v>6</v>
      </c>
      <c r="C12" s="206">
        <v>1869.4</v>
      </c>
      <c r="D12" s="206">
        <v>1869.4</v>
      </c>
      <c r="E12" s="71">
        <f t="shared" si="0"/>
        <v>100</v>
      </c>
    </row>
    <row r="13" spans="1:5" ht="15.75">
      <c r="A13" s="85">
        <v>6</v>
      </c>
      <c r="B13" s="38" t="s">
        <v>7</v>
      </c>
      <c r="C13" s="206">
        <v>446.6</v>
      </c>
      <c r="D13" s="206">
        <v>446.6</v>
      </c>
      <c r="E13" s="71">
        <f t="shared" si="0"/>
        <v>100</v>
      </c>
    </row>
    <row r="14" spans="1:5" ht="15.75">
      <c r="A14" s="85">
        <v>7</v>
      </c>
      <c r="B14" s="38" t="s">
        <v>8</v>
      </c>
      <c r="C14" s="206">
        <v>176.3</v>
      </c>
      <c r="D14" s="206">
        <v>176.3</v>
      </c>
      <c r="E14" s="71">
        <f t="shared" si="0"/>
        <v>100</v>
      </c>
    </row>
    <row r="15" spans="1:5" ht="15.75">
      <c r="A15" s="85">
        <v>8</v>
      </c>
      <c r="B15" s="38" t="s">
        <v>9</v>
      </c>
      <c r="C15" s="206">
        <v>1775.3348</v>
      </c>
      <c r="D15" s="206">
        <v>1775.3348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206">
        <v>1069.7</v>
      </c>
      <c r="D16" s="206">
        <v>1069.7</v>
      </c>
      <c r="E16" s="71">
        <f t="shared" si="0"/>
        <v>100</v>
      </c>
    </row>
    <row r="17" spans="1:5" ht="15.75">
      <c r="A17" s="85">
        <v>10</v>
      </c>
      <c r="B17" s="38" t="s">
        <v>11</v>
      </c>
      <c r="C17" s="206">
        <v>280.3</v>
      </c>
      <c r="D17" s="206">
        <v>280.3</v>
      </c>
      <c r="E17" s="71">
        <f t="shared" si="0"/>
        <v>100</v>
      </c>
    </row>
    <row r="18" spans="1:5" ht="15.75">
      <c r="A18" s="85">
        <v>11</v>
      </c>
      <c r="B18" s="38" t="s">
        <v>13</v>
      </c>
      <c r="C18" s="206">
        <v>1505.8</v>
      </c>
      <c r="D18" s="206">
        <v>1505.8</v>
      </c>
      <c r="E18" s="71">
        <f t="shared" si="0"/>
        <v>100</v>
      </c>
    </row>
    <row r="19" spans="1:5" ht="15.75">
      <c r="A19" s="85">
        <v>12</v>
      </c>
      <c r="B19" s="38" t="s">
        <v>12</v>
      </c>
      <c r="C19" s="206">
        <v>176.5</v>
      </c>
      <c r="D19" s="206">
        <v>176.5</v>
      </c>
      <c r="E19" s="71">
        <f t="shared" si="0"/>
        <v>100</v>
      </c>
    </row>
    <row r="20" spans="1:5" ht="15.75">
      <c r="A20" s="85">
        <v>13</v>
      </c>
      <c r="B20" s="38" t="s">
        <v>14</v>
      </c>
      <c r="C20" s="206">
        <v>1422.6</v>
      </c>
      <c r="D20" s="206">
        <v>1422.6</v>
      </c>
      <c r="E20" s="71">
        <f t="shared" si="0"/>
        <v>100</v>
      </c>
    </row>
    <row r="21" spans="1:5" ht="15.75">
      <c r="A21" s="85">
        <v>14</v>
      </c>
      <c r="B21" s="38" t="s">
        <v>15</v>
      </c>
      <c r="C21" s="206">
        <v>1693</v>
      </c>
      <c r="D21" s="206">
        <v>1693</v>
      </c>
      <c r="E21" s="71">
        <f t="shared" si="0"/>
        <v>100</v>
      </c>
    </row>
    <row r="22" spans="1:5" ht="15.75">
      <c r="A22" s="85">
        <v>15</v>
      </c>
      <c r="B22" s="38" t="s">
        <v>16</v>
      </c>
      <c r="C22" s="206">
        <v>94.1</v>
      </c>
      <c r="D22" s="206">
        <v>94.1</v>
      </c>
      <c r="E22" s="71">
        <f t="shared" si="0"/>
        <v>100</v>
      </c>
    </row>
    <row r="23" spans="1:5" ht="15.75">
      <c r="A23" s="85">
        <v>16</v>
      </c>
      <c r="B23" s="38" t="s">
        <v>17</v>
      </c>
      <c r="C23" s="206">
        <v>1246.1</v>
      </c>
      <c r="D23" s="206">
        <v>1246.1</v>
      </c>
      <c r="E23" s="71">
        <f t="shared" si="0"/>
        <v>100</v>
      </c>
    </row>
    <row r="24" spans="1:5" ht="15.75">
      <c r="A24" s="85">
        <v>17</v>
      </c>
      <c r="B24" s="38" t="s">
        <v>18</v>
      </c>
      <c r="C24" s="206">
        <v>1246.5</v>
      </c>
      <c r="D24" s="206">
        <v>1246.5</v>
      </c>
      <c r="E24" s="71">
        <f t="shared" si="0"/>
        <v>100</v>
      </c>
    </row>
    <row r="25" spans="1:5" ht="15.75">
      <c r="A25" s="85">
        <v>18</v>
      </c>
      <c r="B25" s="38" t="s">
        <v>19</v>
      </c>
      <c r="C25" s="206">
        <v>893</v>
      </c>
      <c r="D25" s="206">
        <v>893</v>
      </c>
      <c r="E25" s="71">
        <f t="shared" si="0"/>
        <v>100</v>
      </c>
    </row>
    <row r="26" spans="1:5" ht="15.75">
      <c r="A26" s="85">
        <v>19</v>
      </c>
      <c r="B26" s="17" t="s">
        <v>21</v>
      </c>
      <c r="C26" s="206">
        <v>363.7</v>
      </c>
      <c r="D26" s="206">
        <v>363.7</v>
      </c>
      <c r="E26" s="71">
        <f>D26/C26*100</f>
        <v>100</v>
      </c>
    </row>
    <row r="27" spans="1:5" ht="15.75">
      <c r="A27" s="64"/>
      <c r="B27" s="108" t="s">
        <v>20</v>
      </c>
      <c r="C27" s="214">
        <f>SUM(C8:C26)</f>
        <v>24218.334799999997</v>
      </c>
      <c r="D27" s="214">
        <f>SUM(D8:D26)</f>
        <v>24218.334799999997</v>
      </c>
      <c r="E27" s="117">
        <f>D27/C27*100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65" useFirstPageNumber="1" horizontalDpi="600" verticalDpi="600" orientation="portrait" paperSize="9" r:id="rId1"/>
  <headerFooter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8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5.28125" style="21" customWidth="1"/>
    <col min="2" max="2" width="32.57421875" style="21" customWidth="1"/>
    <col min="3" max="3" width="17.140625" style="21" customWidth="1"/>
    <col min="4" max="4" width="16.140625" style="21" customWidth="1"/>
    <col min="5" max="5" width="18.7109375" style="21" customWidth="1"/>
    <col min="6" max="16384" width="9.140625" style="21" customWidth="1"/>
  </cols>
  <sheetData>
    <row r="1" spans="1:5" s="20" customFormat="1" ht="15.75">
      <c r="A1" s="18"/>
      <c r="B1" s="19"/>
      <c r="C1" s="30"/>
      <c r="D1" s="30"/>
      <c r="E1" s="31" t="s">
        <v>162</v>
      </c>
    </row>
    <row r="2" spans="1:5" s="20" customFormat="1" ht="15.75">
      <c r="A2" s="18"/>
      <c r="B2" s="19"/>
      <c r="C2" s="30"/>
      <c r="D2" s="30"/>
      <c r="E2" s="162" t="s">
        <v>36</v>
      </c>
    </row>
    <row r="3" spans="1:5" s="20" customFormat="1" ht="15.75">
      <c r="A3" s="18"/>
      <c r="B3" s="19"/>
      <c r="C3" s="30"/>
      <c r="D3" s="31"/>
      <c r="E3" s="31"/>
    </row>
    <row r="4" spans="1:5" ht="19.5" customHeight="1">
      <c r="A4" s="241" t="s">
        <v>28</v>
      </c>
      <c r="B4" s="241"/>
      <c r="C4" s="241"/>
      <c r="D4" s="241"/>
      <c r="E4" s="241"/>
    </row>
    <row r="5" spans="1:9" ht="57" customHeight="1">
      <c r="A5" s="242" t="s">
        <v>143</v>
      </c>
      <c r="B5" s="242"/>
      <c r="C5" s="242"/>
      <c r="D5" s="242"/>
      <c r="E5" s="242"/>
      <c r="F5" s="185"/>
      <c r="G5" s="185"/>
      <c r="H5" s="185"/>
      <c r="I5" s="185"/>
    </row>
    <row r="6" spans="1:5" ht="15.75">
      <c r="A6" s="22"/>
      <c r="B6" s="22"/>
      <c r="E6" s="23" t="s">
        <v>0</v>
      </c>
    </row>
    <row r="7" spans="1:5" ht="30.75" customHeight="1">
      <c r="A7" s="124" t="s">
        <v>1</v>
      </c>
      <c r="B7" s="124" t="s">
        <v>2</v>
      </c>
      <c r="C7" s="103" t="s">
        <v>26</v>
      </c>
      <c r="D7" s="103" t="s">
        <v>29</v>
      </c>
      <c r="E7" s="103" t="s">
        <v>24</v>
      </c>
    </row>
    <row r="8" spans="1:5" ht="15.75">
      <c r="A8" s="35">
        <v>1</v>
      </c>
      <c r="B8" s="24" t="s">
        <v>25</v>
      </c>
      <c r="C8" s="27">
        <v>191691.9</v>
      </c>
      <c r="D8" s="81">
        <v>191691.9</v>
      </c>
      <c r="E8" s="68">
        <f>D8/C8*100</f>
        <v>100</v>
      </c>
    </row>
    <row r="9" spans="1:5" ht="15.75">
      <c r="A9" s="25"/>
      <c r="B9" s="24"/>
      <c r="C9" s="93"/>
      <c r="D9" s="79"/>
      <c r="E9" s="68"/>
    </row>
    <row r="10" spans="1:5" ht="19.5" customHeight="1">
      <c r="A10" s="26"/>
      <c r="B10" s="121" t="s">
        <v>20</v>
      </c>
      <c r="C10" s="128">
        <f>SUM(C8:C9)</f>
        <v>191691.9</v>
      </c>
      <c r="D10" s="128">
        <f>SUM(D8:D9)</f>
        <v>191691.9</v>
      </c>
      <c r="E10" s="123">
        <f>D10/C10*100</f>
        <v>100</v>
      </c>
    </row>
    <row r="18" ht="12.75">
      <c r="C18" s="166">
        <f>C10+'55'!C10</f>
        <v>312561.03938</v>
      </c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66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9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4.140625" style="0" customWidth="1"/>
    <col min="2" max="2" width="29.421875" style="0" customWidth="1"/>
    <col min="3" max="3" width="18.57421875" style="0" customWidth="1"/>
    <col min="4" max="4" width="17.7109375" style="0" customWidth="1"/>
    <col min="5" max="5" width="15.8515625" style="0" customWidth="1"/>
  </cols>
  <sheetData>
    <row r="1" spans="1:5" ht="15.75">
      <c r="A1" s="1"/>
      <c r="C1" s="30"/>
      <c r="D1" s="30"/>
      <c r="E1" s="31" t="s">
        <v>131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5" ht="34.5" customHeight="1">
      <c r="A5" s="243" t="s">
        <v>65</v>
      </c>
      <c r="B5" s="243"/>
      <c r="C5" s="243"/>
      <c r="D5" s="243"/>
      <c r="E5" s="243"/>
    </row>
    <row r="6" spans="1:5" ht="15.75">
      <c r="A6" s="15"/>
      <c r="B6" s="15"/>
      <c r="E6" s="16" t="s">
        <v>0</v>
      </c>
    </row>
    <row r="7" spans="1:5" ht="35.25" customHeight="1">
      <c r="A7" s="102" t="s">
        <v>1</v>
      </c>
      <c r="B7" s="102" t="s">
        <v>23</v>
      </c>
      <c r="C7" s="116" t="s">
        <v>26</v>
      </c>
      <c r="D7" s="129" t="s">
        <v>29</v>
      </c>
      <c r="E7" s="116" t="s">
        <v>24</v>
      </c>
    </row>
    <row r="8" spans="1:5" ht="16.5" customHeight="1">
      <c r="A8" s="84">
        <v>1</v>
      </c>
      <c r="B8" s="38" t="s">
        <v>3</v>
      </c>
      <c r="C8" s="161">
        <v>140645.384</v>
      </c>
      <c r="D8" s="161">
        <v>140645.384</v>
      </c>
      <c r="E8" s="70">
        <f>D8/C8*100</f>
        <v>100</v>
      </c>
    </row>
    <row r="9" spans="1:5" ht="15.75">
      <c r="A9" s="85">
        <v>2</v>
      </c>
      <c r="B9" s="38" t="s">
        <v>4</v>
      </c>
      <c r="C9" s="133">
        <v>138357.994</v>
      </c>
      <c r="D9" s="133">
        <v>138357.994</v>
      </c>
      <c r="E9" s="71">
        <f aca="true" t="shared" si="0" ref="E9:E26">D9/C9*100</f>
        <v>100</v>
      </c>
    </row>
    <row r="10" spans="1:5" ht="15.75">
      <c r="A10" s="85">
        <v>3</v>
      </c>
      <c r="B10" s="38" t="s">
        <v>22</v>
      </c>
      <c r="C10" s="133">
        <v>318564.5948</v>
      </c>
      <c r="D10" s="133">
        <v>318564.5948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133">
        <v>159968.74019</v>
      </c>
      <c r="D11" s="133">
        <v>159968.74019</v>
      </c>
      <c r="E11" s="71">
        <f t="shared" si="0"/>
        <v>100</v>
      </c>
    </row>
    <row r="12" spans="1:5" ht="15.75">
      <c r="A12" s="85">
        <v>5</v>
      </c>
      <c r="B12" s="38" t="s">
        <v>6</v>
      </c>
      <c r="C12" s="133">
        <v>403464.8684</v>
      </c>
      <c r="D12" s="133">
        <v>403464.8684</v>
      </c>
      <c r="E12" s="71">
        <f t="shared" si="0"/>
        <v>100</v>
      </c>
    </row>
    <row r="13" spans="1:5" ht="15.75">
      <c r="A13" s="85">
        <v>6</v>
      </c>
      <c r="B13" s="38" t="s">
        <v>7</v>
      </c>
      <c r="C13" s="133">
        <v>76822</v>
      </c>
      <c r="D13" s="133">
        <v>76822</v>
      </c>
      <c r="E13" s="71">
        <f t="shared" si="0"/>
        <v>100</v>
      </c>
    </row>
    <row r="14" spans="1:5" ht="15.75">
      <c r="A14" s="85">
        <v>7</v>
      </c>
      <c r="B14" s="38" t="s">
        <v>8</v>
      </c>
      <c r="C14" s="133">
        <v>93494.079</v>
      </c>
      <c r="D14" s="133">
        <v>93494.079</v>
      </c>
      <c r="E14" s="71">
        <f t="shared" si="0"/>
        <v>100</v>
      </c>
    </row>
    <row r="15" spans="1:5" ht="15.75">
      <c r="A15" s="85">
        <v>8</v>
      </c>
      <c r="B15" s="38" t="s">
        <v>9</v>
      </c>
      <c r="C15" s="133">
        <v>112927.9833</v>
      </c>
      <c r="D15" s="133">
        <v>112927.9833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133">
        <v>112258.833</v>
      </c>
      <c r="D16" s="133">
        <v>112258.833</v>
      </c>
      <c r="E16" s="71">
        <f t="shared" si="0"/>
        <v>100</v>
      </c>
    </row>
    <row r="17" spans="1:5" ht="15.75">
      <c r="A17" s="85">
        <v>10</v>
      </c>
      <c r="B17" s="38" t="s">
        <v>11</v>
      </c>
      <c r="C17" s="133">
        <v>178114.999</v>
      </c>
      <c r="D17" s="133">
        <v>178114.999</v>
      </c>
      <c r="E17" s="71">
        <f t="shared" si="0"/>
        <v>100</v>
      </c>
    </row>
    <row r="18" spans="1:5" ht="15.75">
      <c r="A18" s="85">
        <v>11</v>
      </c>
      <c r="B18" s="38" t="s">
        <v>12</v>
      </c>
      <c r="C18" s="133">
        <v>126531.939</v>
      </c>
      <c r="D18" s="133">
        <v>126531.939</v>
      </c>
      <c r="E18" s="71">
        <f t="shared" si="0"/>
        <v>100</v>
      </c>
    </row>
    <row r="19" spans="1:5" ht="15.75">
      <c r="A19" s="85">
        <v>12</v>
      </c>
      <c r="B19" s="38" t="s">
        <v>13</v>
      </c>
      <c r="C19" s="133">
        <v>31440.5</v>
      </c>
      <c r="D19" s="133">
        <v>31440.5</v>
      </c>
      <c r="E19" s="71">
        <f t="shared" si="0"/>
        <v>100</v>
      </c>
    </row>
    <row r="20" spans="1:5" ht="15.75">
      <c r="A20" s="85">
        <v>13</v>
      </c>
      <c r="B20" s="38" t="s">
        <v>14</v>
      </c>
      <c r="C20" s="133">
        <v>84589.1993</v>
      </c>
      <c r="D20" s="133">
        <v>84589.1993</v>
      </c>
      <c r="E20" s="71">
        <f t="shared" si="0"/>
        <v>100</v>
      </c>
    </row>
    <row r="21" spans="1:5" ht="15.75">
      <c r="A21" s="85">
        <v>14</v>
      </c>
      <c r="B21" s="38" t="s">
        <v>15</v>
      </c>
      <c r="C21" s="133">
        <v>265105.66901</v>
      </c>
      <c r="D21" s="133">
        <v>265105.669</v>
      </c>
      <c r="E21" s="71">
        <f t="shared" si="0"/>
        <v>99.99999999622791</v>
      </c>
    </row>
    <row r="22" spans="1:5" ht="15.75">
      <c r="A22" s="85">
        <v>15</v>
      </c>
      <c r="B22" s="38" t="s">
        <v>16</v>
      </c>
      <c r="C22" s="133">
        <v>88531.2623</v>
      </c>
      <c r="D22" s="133">
        <v>88531.2623</v>
      </c>
      <c r="E22" s="71">
        <f t="shared" si="0"/>
        <v>100</v>
      </c>
    </row>
    <row r="23" spans="1:5" ht="15.75">
      <c r="A23" s="85">
        <v>16</v>
      </c>
      <c r="B23" s="38" t="s">
        <v>17</v>
      </c>
      <c r="C23" s="133">
        <v>104600.5337</v>
      </c>
      <c r="D23" s="133">
        <v>104560.6882</v>
      </c>
      <c r="E23" s="71">
        <f t="shared" si="0"/>
        <v>99.9619069821247</v>
      </c>
    </row>
    <row r="24" spans="1:5" ht="15.75">
      <c r="A24" s="85">
        <v>17</v>
      </c>
      <c r="B24" s="38" t="s">
        <v>18</v>
      </c>
      <c r="C24" s="133">
        <v>93841.5</v>
      </c>
      <c r="D24" s="133">
        <v>93841.5</v>
      </c>
      <c r="E24" s="71">
        <f t="shared" si="0"/>
        <v>100</v>
      </c>
    </row>
    <row r="25" spans="1:5" ht="15.75">
      <c r="A25" s="85">
        <v>18</v>
      </c>
      <c r="B25" s="38" t="s">
        <v>19</v>
      </c>
      <c r="C25" s="133">
        <v>162400</v>
      </c>
      <c r="D25" s="133">
        <v>162400</v>
      </c>
      <c r="E25" s="71">
        <f t="shared" si="0"/>
        <v>100</v>
      </c>
    </row>
    <row r="26" spans="1:6" ht="15.75">
      <c r="A26" s="85">
        <v>19</v>
      </c>
      <c r="B26" s="38" t="s">
        <v>21</v>
      </c>
      <c r="C26" s="133">
        <v>881389.36</v>
      </c>
      <c r="D26" s="133">
        <v>881389.36</v>
      </c>
      <c r="E26" s="71">
        <f t="shared" si="0"/>
        <v>100</v>
      </c>
      <c r="F26" s="14"/>
    </row>
    <row r="27" spans="1:5" ht="15.75">
      <c r="A27" s="4"/>
      <c r="B27" s="17"/>
      <c r="C27" s="96"/>
      <c r="D27" s="67"/>
      <c r="E27" s="71"/>
    </row>
    <row r="28" spans="1:5" ht="19.5" customHeight="1">
      <c r="A28" s="64"/>
      <c r="B28" s="108" t="s">
        <v>20</v>
      </c>
      <c r="C28" s="215">
        <f>SUM(C8:C27)</f>
        <v>3573049.4390000002</v>
      </c>
      <c r="D28" s="156">
        <f>SUM(D8:D27)</f>
        <v>3573009.5934900003</v>
      </c>
      <c r="E28" s="117">
        <f>D28/C28*100</f>
        <v>99.99888483183118</v>
      </c>
    </row>
    <row r="29" spans="1:3" ht="15.75">
      <c r="A29" s="1"/>
      <c r="B29" s="1"/>
      <c r="C29" s="170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67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view="pageBreakPreview" zoomScale="80" zoomScaleSheetLayoutView="80" zoomScalePageLayoutView="0" workbookViewId="0" topLeftCell="A1">
      <selection activeCell="I31" activeCellId="1" sqref="G31 I31"/>
    </sheetView>
  </sheetViews>
  <sheetFormatPr defaultColWidth="9.140625" defaultRowHeight="12.75"/>
  <cols>
    <col min="1" max="1" width="5.28125" style="30" customWidth="1"/>
    <col min="2" max="2" width="28.421875" style="30" customWidth="1"/>
    <col min="3" max="3" width="17.28125" style="30" customWidth="1"/>
    <col min="4" max="4" width="14.00390625" style="30" customWidth="1"/>
    <col min="5" max="5" width="16.28125" style="30" customWidth="1"/>
    <col min="6" max="6" width="19.140625" style="30" customWidth="1"/>
    <col min="7" max="7" width="20.8515625" style="30" customWidth="1"/>
    <col min="8" max="8" width="20.57421875" style="30" customWidth="1"/>
    <col min="9" max="9" width="19.57421875" style="30" customWidth="1"/>
    <col min="10" max="16384" width="9.140625" style="30" customWidth="1"/>
  </cols>
  <sheetData>
    <row r="1" spans="1:9" ht="15.75">
      <c r="A1" s="29"/>
      <c r="E1" s="31"/>
      <c r="F1" s="31"/>
      <c r="G1" s="31"/>
      <c r="H1" s="31"/>
      <c r="I1" s="31" t="s">
        <v>132</v>
      </c>
    </row>
    <row r="2" spans="1:9" ht="15.75">
      <c r="A2" s="29"/>
      <c r="E2" s="31"/>
      <c r="F2" s="31"/>
      <c r="G2" s="31"/>
      <c r="H2" s="31"/>
      <c r="I2" s="31" t="s">
        <v>39</v>
      </c>
    </row>
    <row r="3" spans="1:8" ht="15.75">
      <c r="A3" s="29"/>
      <c r="E3" s="31"/>
      <c r="F3" s="31"/>
      <c r="G3" s="31"/>
      <c r="H3" s="31"/>
    </row>
    <row r="4" spans="1:9" ht="19.5" customHeight="1">
      <c r="A4" s="252" t="s">
        <v>30</v>
      </c>
      <c r="B4" s="252"/>
      <c r="C4" s="252"/>
      <c r="D4" s="252"/>
      <c r="E4" s="252"/>
      <c r="F4" s="252"/>
      <c r="G4" s="252"/>
      <c r="H4" s="252"/>
      <c r="I4" s="252"/>
    </row>
    <row r="5" spans="1:9" ht="96" customHeight="1">
      <c r="A5" s="253" t="s">
        <v>66</v>
      </c>
      <c r="B5" s="253"/>
      <c r="C5" s="253"/>
      <c r="D5" s="253"/>
      <c r="E5" s="253"/>
      <c r="F5" s="253"/>
      <c r="G5" s="253"/>
      <c r="H5" s="253"/>
      <c r="I5" s="253"/>
    </row>
    <row r="6" spans="1:9" ht="24" customHeight="1">
      <c r="A6" s="47"/>
      <c r="B6" s="47"/>
      <c r="C6" s="254" t="s">
        <v>0</v>
      </c>
      <c r="D6" s="254"/>
      <c r="E6" s="254"/>
      <c r="F6" s="254"/>
      <c r="G6" s="254"/>
      <c r="H6" s="254"/>
      <c r="I6" s="254"/>
    </row>
    <row r="7" spans="1:9" ht="14.25" customHeight="1">
      <c r="A7" s="255" t="s">
        <v>1</v>
      </c>
      <c r="B7" s="257" t="s">
        <v>2</v>
      </c>
      <c r="C7" s="257" t="s">
        <v>26</v>
      </c>
      <c r="D7" s="257" t="s">
        <v>29</v>
      </c>
      <c r="E7" s="257" t="s">
        <v>24</v>
      </c>
      <c r="F7" s="244" t="s">
        <v>31</v>
      </c>
      <c r="G7" s="245"/>
      <c r="H7" s="245"/>
      <c r="I7" s="246"/>
    </row>
    <row r="8" spans="1:9" ht="0.75" customHeight="1">
      <c r="A8" s="256"/>
      <c r="B8" s="257"/>
      <c r="C8" s="257"/>
      <c r="D8" s="257"/>
      <c r="E8" s="257"/>
      <c r="F8" s="247"/>
      <c r="G8" s="248"/>
      <c r="H8" s="248"/>
      <c r="I8" s="249"/>
    </row>
    <row r="9" spans="1:9" ht="32.25" customHeight="1">
      <c r="A9" s="256"/>
      <c r="B9" s="257"/>
      <c r="C9" s="257"/>
      <c r="D9" s="257"/>
      <c r="E9" s="257"/>
      <c r="F9" s="250" t="s">
        <v>32</v>
      </c>
      <c r="G9" s="251"/>
      <c r="H9" s="250" t="s">
        <v>33</v>
      </c>
      <c r="I9" s="251"/>
    </row>
    <row r="10" spans="1:9" ht="17.25" customHeight="1">
      <c r="A10" s="256"/>
      <c r="B10" s="257"/>
      <c r="C10" s="257"/>
      <c r="D10" s="257"/>
      <c r="E10" s="257"/>
      <c r="F10" s="100" t="s">
        <v>34</v>
      </c>
      <c r="G10" s="106" t="s">
        <v>35</v>
      </c>
      <c r="H10" s="100" t="s">
        <v>34</v>
      </c>
      <c r="I10" s="100" t="s">
        <v>35</v>
      </c>
    </row>
    <row r="11" spans="1:9" ht="16.5" customHeight="1">
      <c r="A11" s="82">
        <v>1</v>
      </c>
      <c r="B11" s="34" t="s">
        <v>3</v>
      </c>
      <c r="C11" s="132">
        <f>+F11+H11</f>
        <v>406816.9</v>
      </c>
      <c r="D11" s="33">
        <f>G11+I11</f>
        <v>406816.67299999995</v>
      </c>
      <c r="E11" s="80">
        <f aca="true" t="shared" si="0" ref="E11:E29">D11/C11*100</f>
        <v>99.99994420094148</v>
      </c>
      <c r="F11" s="79">
        <v>257152.9</v>
      </c>
      <c r="G11" s="79">
        <v>257152.9</v>
      </c>
      <c r="H11" s="79">
        <v>149664</v>
      </c>
      <c r="I11" s="79">
        <v>149663.773</v>
      </c>
    </row>
    <row r="12" spans="1:9" ht="15.75">
      <c r="A12" s="83">
        <v>2</v>
      </c>
      <c r="B12" s="34" t="s">
        <v>4</v>
      </c>
      <c r="C12" s="132">
        <f aca="true" t="shared" si="1" ref="C12:C29">+F12+H12</f>
        <v>540326.87</v>
      </c>
      <c r="D12" s="33">
        <f aca="true" t="shared" si="2" ref="D12:D25">G12+I12</f>
        <v>540326.86998</v>
      </c>
      <c r="E12" s="80">
        <f t="shared" si="0"/>
        <v>99.99999999629853</v>
      </c>
      <c r="F12" s="79">
        <v>367608.6</v>
      </c>
      <c r="G12" s="79">
        <v>367608.6</v>
      </c>
      <c r="H12" s="79">
        <v>172718.27</v>
      </c>
      <c r="I12" s="79">
        <v>172718.26998</v>
      </c>
    </row>
    <row r="13" spans="1:9" ht="15.75">
      <c r="A13" s="83">
        <v>3</v>
      </c>
      <c r="B13" s="34" t="s">
        <v>22</v>
      </c>
      <c r="C13" s="132">
        <f t="shared" si="1"/>
        <v>822696.189</v>
      </c>
      <c r="D13" s="33">
        <f t="shared" si="2"/>
        <v>822696.189</v>
      </c>
      <c r="E13" s="80">
        <f t="shared" si="0"/>
        <v>100</v>
      </c>
      <c r="F13" s="79">
        <v>545939.78</v>
      </c>
      <c r="G13" s="79">
        <v>545939.78</v>
      </c>
      <c r="H13" s="79">
        <v>276756.409</v>
      </c>
      <c r="I13" s="79">
        <v>276756.409</v>
      </c>
    </row>
    <row r="14" spans="1:9" ht="15.75">
      <c r="A14" s="83">
        <v>4</v>
      </c>
      <c r="B14" s="34" t="s">
        <v>5</v>
      </c>
      <c r="C14" s="132">
        <f t="shared" si="1"/>
        <v>605006.03</v>
      </c>
      <c r="D14" s="33">
        <f t="shared" si="2"/>
        <v>605006.03</v>
      </c>
      <c r="E14" s="80">
        <f t="shared" si="0"/>
        <v>100</v>
      </c>
      <c r="F14" s="79">
        <v>397576.466</v>
      </c>
      <c r="G14" s="79">
        <v>397576.466</v>
      </c>
      <c r="H14" s="79">
        <v>207429.564</v>
      </c>
      <c r="I14" s="79">
        <v>207429.564</v>
      </c>
    </row>
    <row r="15" spans="1:9" ht="15.75">
      <c r="A15" s="83">
        <v>5</v>
      </c>
      <c r="B15" s="34" t="s">
        <v>6</v>
      </c>
      <c r="C15" s="132">
        <f t="shared" si="1"/>
        <v>921533.1140000001</v>
      </c>
      <c r="D15" s="33">
        <f t="shared" si="2"/>
        <v>921533.1140000001</v>
      </c>
      <c r="E15" s="80">
        <f t="shared" si="0"/>
        <v>100</v>
      </c>
      <c r="F15" s="79">
        <v>605305.327</v>
      </c>
      <c r="G15" s="79">
        <v>605305.327</v>
      </c>
      <c r="H15" s="79">
        <v>316227.787</v>
      </c>
      <c r="I15" s="79">
        <v>316227.787</v>
      </c>
    </row>
    <row r="16" spans="1:9" ht="15.75">
      <c r="A16" s="83">
        <v>6</v>
      </c>
      <c r="B16" s="34" t="s">
        <v>7</v>
      </c>
      <c r="C16" s="132">
        <f t="shared" si="1"/>
        <v>311154.68200000003</v>
      </c>
      <c r="D16" s="33">
        <f t="shared" si="2"/>
        <v>311154.68200000003</v>
      </c>
      <c r="E16" s="80">
        <f t="shared" si="0"/>
        <v>100</v>
      </c>
      <c r="F16" s="79">
        <v>195115</v>
      </c>
      <c r="G16" s="79">
        <v>195115</v>
      </c>
      <c r="H16" s="79">
        <v>116039.682</v>
      </c>
      <c r="I16" s="79">
        <v>116039.682</v>
      </c>
    </row>
    <row r="17" spans="1:9" ht="15.75">
      <c r="A17" s="83">
        <v>7</v>
      </c>
      <c r="B17" s="34" t="s">
        <v>8</v>
      </c>
      <c r="C17" s="132">
        <f t="shared" si="1"/>
        <v>336903.778</v>
      </c>
      <c r="D17" s="33">
        <f t="shared" si="2"/>
        <v>336903.778</v>
      </c>
      <c r="E17" s="80">
        <f t="shared" si="0"/>
        <v>100</v>
      </c>
      <c r="F17" s="79">
        <v>208530</v>
      </c>
      <c r="G17" s="79">
        <v>208530</v>
      </c>
      <c r="H17" s="79">
        <v>128373.778</v>
      </c>
      <c r="I17" s="79">
        <v>128373.778</v>
      </c>
    </row>
    <row r="18" spans="1:9" ht="15.75">
      <c r="A18" s="83">
        <v>8</v>
      </c>
      <c r="B18" s="34" t="s">
        <v>9</v>
      </c>
      <c r="C18" s="132">
        <f t="shared" si="1"/>
        <v>437094.252</v>
      </c>
      <c r="D18" s="33">
        <f>G18+I18</f>
        <v>435355.052</v>
      </c>
      <c r="E18" s="80">
        <f t="shared" si="0"/>
        <v>99.60209954900071</v>
      </c>
      <c r="F18" s="79">
        <v>316699</v>
      </c>
      <c r="G18" s="79">
        <v>316699</v>
      </c>
      <c r="H18" s="79">
        <v>120395.252</v>
      </c>
      <c r="I18" s="79">
        <v>118656.052</v>
      </c>
    </row>
    <row r="19" spans="1:9" ht="15.75">
      <c r="A19" s="83">
        <v>9</v>
      </c>
      <c r="B19" s="34" t="s">
        <v>10</v>
      </c>
      <c r="C19" s="132">
        <f t="shared" si="1"/>
        <v>391336.788</v>
      </c>
      <c r="D19" s="33">
        <f t="shared" si="2"/>
        <v>391336.788</v>
      </c>
      <c r="E19" s="80">
        <f t="shared" si="0"/>
        <v>100</v>
      </c>
      <c r="F19" s="79">
        <v>273804.594</v>
      </c>
      <c r="G19" s="79">
        <v>273804.594</v>
      </c>
      <c r="H19" s="79">
        <v>117532.194</v>
      </c>
      <c r="I19" s="79">
        <v>117532.194</v>
      </c>
    </row>
    <row r="20" spans="1:9" ht="15.75">
      <c r="A20" s="83">
        <v>10</v>
      </c>
      <c r="B20" s="34" t="s">
        <v>11</v>
      </c>
      <c r="C20" s="132">
        <f t="shared" si="1"/>
        <v>448899.53500000003</v>
      </c>
      <c r="D20" s="33">
        <f t="shared" si="2"/>
        <v>448899.53500000003</v>
      </c>
      <c r="E20" s="80">
        <f t="shared" si="0"/>
        <v>100</v>
      </c>
      <c r="F20" s="79">
        <v>327255</v>
      </c>
      <c r="G20" s="79">
        <v>327255</v>
      </c>
      <c r="H20" s="79">
        <v>121644.535</v>
      </c>
      <c r="I20" s="79">
        <v>121644.535</v>
      </c>
    </row>
    <row r="21" spans="1:9" ht="15.75">
      <c r="A21" s="83">
        <v>11</v>
      </c>
      <c r="B21" s="34" t="s">
        <v>12</v>
      </c>
      <c r="C21" s="132">
        <f t="shared" si="1"/>
        <v>428726.58199999994</v>
      </c>
      <c r="D21" s="33">
        <f t="shared" si="2"/>
        <v>428726.58199999994</v>
      </c>
      <c r="E21" s="80">
        <f t="shared" si="0"/>
        <v>100</v>
      </c>
      <c r="F21" s="79">
        <v>278840.22</v>
      </c>
      <c r="G21" s="79">
        <v>278840.22</v>
      </c>
      <c r="H21" s="79">
        <v>149886.362</v>
      </c>
      <c r="I21" s="79">
        <v>149886.362</v>
      </c>
    </row>
    <row r="22" spans="1:9" ht="15.75">
      <c r="A22" s="83">
        <v>12</v>
      </c>
      <c r="B22" s="34" t="s">
        <v>13</v>
      </c>
      <c r="C22" s="132">
        <f t="shared" si="1"/>
        <v>79527.06635000001</v>
      </c>
      <c r="D22" s="33">
        <f t="shared" si="2"/>
        <v>79527.06635000001</v>
      </c>
      <c r="E22" s="80">
        <f t="shared" si="0"/>
        <v>100</v>
      </c>
      <c r="F22" s="79">
        <v>59982.06635</v>
      </c>
      <c r="G22" s="79">
        <v>59982.06635</v>
      </c>
      <c r="H22" s="79">
        <v>19545</v>
      </c>
      <c r="I22" s="79">
        <v>19545</v>
      </c>
    </row>
    <row r="23" spans="1:9" ht="15.75">
      <c r="A23" s="83">
        <v>13</v>
      </c>
      <c r="B23" s="34" t="s">
        <v>14</v>
      </c>
      <c r="C23" s="132">
        <f t="shared" si="1"/>
        <v>355529.925</v>
      </c>
      <c r="D23" s="33">
        <f t="shared" si="2"/>
        <v>355529.925</v>
      </c>
      <c r="E23" s="80">
        <f t="shared" si="0"/>
        <v>100</v>
      </c>
      <c r="F23" s="79">
        <v>257116.05</v>
      </c>
      <c r="G23" s="79">
        <v>257116.05</v>
      </c>
      <c r="H23" s="79">
        <v>98413.875</v>
      </c>
      <c r="I23" s="79">
        <v>98413.875</v>
      </c>
    </row>
    <row r="24" spans="1:9" ht="15.75">
      <c r="A24" s="83">
        <v>14</v>
      </c>
      <c r="B24" s="34" t="s">
        <v>15</v>
      </c>
      <c r="C24" s="132">
        <f t="shared" si="1"/>
        <v>703172.534</v>
      </c>
      <c r="D24" s="33">
        <f t="shared" si="2"/>
        <v>703172.534</v>
      </c>
      <c r="E24" s="80">
        <f t="shared" si="0"/>
        <v>100</v>
      </c>
      <c r="F24" s="79">
        <v>479288.692</v>
      </c>
      <c r="G24" s="79">
        <v>479288.692</v>
      </c>
      <c r="H24" s="79">
        <v>223883.842</v>
      </c>
      <c r="I24" s="79">
        <v>223883.842</v>
      </c>
    </row>
    <row r="25" spans="1:9" ht="15.75">
      <c r="A25" s="83">
        <v>15</v>
      </c>
      <c r="B25" s="34" t="s">
        <v>16</v>
      </c>
      <c r="C25" s="132">
        <f t="shared" si="1"/>
        <v>197947.85</v>
      </c>
      <c r="D25" s="33">
        <f t="shared" si="2"/>
        <v>197947.85</v>
      </c>
      <c r="E25" s="80">
        <f t="shared" si="0"/>
        <v>100</v>
      </c>
      <c r="F25" s="79">
        <v>144154.85</v>
      </c>
      <c r="G25" s="79">
        <v>144154.85</v>
      </c>
      <c r="H25" s="79">
        <v>53793</v>
      </c>
      <c r="I25" s="79">
        <v>53793</v>
      </c>
    </row>
    <row r="26" spans="1:9" ht="15.75">
      <c r="A26" s="83">
        <v>16</v>
      </c>
      <c r="B26" s="34" t="s">
        <v>17</v>
      </c>
      <c r="C26" s="132">
        <f t="shared" si="1"/>
        <v>278002.945</v>
      </c>
      <c r="D26" s="33">
        <f>G26+I26</f>
        <v>275766.76017</v>
      </c>
      <c r="E26" s="80">
        <f t="shared" si="0"/>
        <v>99.19562548878754</v>
      </c>
      <c r="F26" s="79">
        <v>194272</v>
      </c>
      <c r="G26" s="79">
        <v>194272</v>
      </c>
      <c r="H26" s="79">
        <v>83730.945</v>
      </c>
      <c r="I26" s="79">
        <v>81494.76017</v>
      </c>
    </row>
    <row r="27" spans="1:9" ht="15.75">
      <c r="A27" s="83">
        <v>17</v>
      </c>
      <c r="B27" s="34" t="s">
        <v>18</v>
      </c>
      <c r="C27" s="132">
        <f t="shared" si="1"/>
        <v>352214.532</v>
      </c>
      <c r="D27" s="33">
        <f>G27+I27</f>
        <v>352214.532</v>
      </c>
      <c r="E27" s="80">
        <f t="shared" si="0"/>
        <v>100</v>
      </c>
      <c r="F27" s="79">
        <v>230029</v>
      </c>
      <c r="G27" s="79">
        <v>230029</v>
      </c>
      <c r="H27" s="79">
        <v>122185.532</v>
      </c>
      <c r="I27" s="79">
        <v>122185.532</v>
      </c>
    </row>
    <row r="28" spans="1:9" ht="15.75">
      <c r="A28" s="83">
        <v>18</v>
      </c>
      <c r="B28" s="34" t="s">
        <v>19</v>
      </c>
      <c r="C28" s="132">
        <f t="shared" si="1"/>
        <v>389984.914</v>
      </c>
      <c r="D28" s="33">
        <f>G28+I28</f>
        <v>389984.914</v>
      </c>
      <c r="E28" s="80">
        <f t="shared" si="0"/>
        <v>100</v>
      </c>
      <c r="F28" s="79">
        <v>229614.75</v>
      </c>
      <c r="G28" s="79">
        <v>229614.75</v>
      </c>
      <c r="H28" s="79">
        <v>160370.164</v>
      </c>
      <c r="I28" s="79">
        <v>160370.164</v>
      </c>
    </row>
    <row r="29" spans="1:9" ht="15.75">
      <c r="A29" s="83">
        <v>19</v>
      </c>
      <c r="B29" s="34" t="s">
        <v>25</v>
      </c>
      <c r="C29" s="132">
        <f t="shared" si="1"/>
        <v>2691285.02783</v>
      </c>
      <c r="D29" s="33">
        <f>G29+I29</f>
        <v>2691285.02783</v>
      </c>
      <c r="E29" s="80">
        <f t="shared" si="0"/>
        <v>100</v>
      </c>
      <c r="F29" s="79">
        <v>1670963.62583</v>
      </c>
      <c r="G29" s="79">
        <v>1670963.62583</v>
      </c>
      <c r="H29" s="79">
        <v>1020321.402</v>
      </c>
      <c r="I29" s="79">
        <v>1020321.402</v>
      </c>
    </row>
    <row r="30" spans="1:9" ht="15.75">
      <c r="A30" s="57"/>
      <c r="B30" s="34"/>
      <c r="C30" s="33"/>
      <c r="D30" s="33"/>
      <c r="E30" s="33"/>
      <c r="F30" s="33"/>
      <c r="G30" s="33"/>
      <c r="H30" s="33"/>
      <c r="I30" s="33"/>
    </row>
    <row r="31" spans="1:9" ht="19.5" customHeight="1">
      <c r="A31" s="59"/>
      <c r="B31" s="104" t="s">
        <v>20</v>
      </c>
      <c r="C31" s="105">
        <f>SUM(C11:C30)</f>
        <v>10698159.51418</v>
      </c>
      <c r="D31" s="105">
        <f>SUM(D11:D30)</f>
        <v>10694183.90233</v>
      </c>
      <c r="E31" s="101">
        <f>D31/C31*100</f>
        <v>99.96283835696475</v>
      </c>
      <c r="F31" s="101">
        <f>SUM(F11:F29)</f>
        <v>7039247.92118</v>
      </c>
      <c r="G31" s="101">
        <f>SUM(G11:G29)</f>
        <v>7039247.92118</v>
      </c>
      <c r="H31" s="101">
        <f>SUM(H11:H29)</f>
        <v>3658911.5929999994</v>
      </c>
      <c r="I31" s="101">
        <f>SUM(I11:I29)</f>
        <v>3654935.9811500004</v>
      </c>
    </row>
    <row r="32" spans="1:2" ht="15.75">
      <c r="A32" s="29"/>
      <c r="B32" s="29"/>
    </row>
  </sheetData>
  <sheetProtection/>
  <mergeCells count="11">
    <mergeCell ref="E7:E10"/>
    <mergeCell ref="F7:I8"/>
    <mergeCell ref="F9:G9"/>
    <mergeCell ref="H9:I9"/>
    <mergeCell ref="A4:I4"/>
    <mergeCell ref="A5:I5"/>
    <mergeCell ref="C6:I6"/>
    <mergeCell ref="A7:A10"/>
    <mergeCell ref="B7:B10"/>
    <mergeCell ref="C7:C10"/>
    <mergeCell ref="D7:D10"/>
  </mergeCells>
  <printOptions horizontalCentered="1"/>
  <pageMargins left="0.8267716535433072" right="0.1968503937007874" top="0.5511811023622047" bottom="0.984251968503937" header="0.1968503937007874" footer="0.5118110236220472"/>
  <pageSetup firstPageNumber="168" useFirstPageNumber="1" fitToHeight="1" fitToWidth="1" horizontalDpi="600" verticalDpi="600" orientation="portrait" paperSize="9" scale="58" r:id="rId1"/>
  <headerFooter scaleWithDoc="0">
    <oddHeader>&amp;R&amp;"Times New Roman,обычный"&amp;P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9"/>
  <sheetViews>
    <sheetView view="pageBreakPreview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5.00390625" style="30" customWidth="1"/>
    <col min="2" max="2" width="28.8515625" style="30" customWidth="1"/>
    <col min="3" max="3" width="18.421875" style="30" customWidth="1"/>
    <col min="4" max="4" width="16.28125" style="30" customWidth="1"/>
    <col min="5" max="5" width="16.7109375" style="30" bestFit="1" customWidth="1"/>
    <col min="6" max="16384" width="9.140625" style="30" customWidth="1"/>
  </cols>
  <sheetData>
    <row r="1" spans="1:5" ht="15.75">
      <c r="A1" s="29"/>
      <c r="E1" s="31" t="s">
        <v>133</v>
      </c>
    </row>
    <row r="2" spans="1:5" ht="15.75">
      <c r="A2" s="29"/>
      <c r="E2" s="32" t="s">
        <v>36</v>
      </c>
    </row>
    <row r="3" spans="1:5" ht="15.75">
      <c r="A3" s="29"/>
      <c r="B3" s="29"/>
      <c r="D3" s="31"/>
      <c r="E3" s="31"/>
    </row>
    <row r="4" spans="1:5" ht="19.5" customHeight="1">
      <c r="A4" s="252" t="s">
        <v>30</v>
      </c>
      <c r="B4" s="252"/>
      <c r="C4" s="252"/>
      <c r="D4" s="252"/>
      <c r="E4" s="252"/>
    </row>
    <row r="5" spans="1:5" ht="36.75" customHeight="1">
      <c r="A5" s="258" t="s">
        <v>67</v>
      </c>
      <c r="B5" s="258"/>
      <c r="C5" s="258"/>
      <c r="D5" s="258"/>
      <c r="E5" s="258"/>
    </row>
    <row r="6" spans="1:5" ht="15.75">
      <c r="A6" s="47"/>
      <c r="B6" s="47"/>
      <c r="E6" s="49" t="s">
        <v>0</v>
      </c>
    </row>
    <row r="7" spans="1:5" ht="30" customHeight="1">
      <c r="A7" s="100" t="s">
        <v>1</v>
      </c>
      <c r="B7" s="100" t="s">
        <v>2</v>
      </c>
      <c r="C7" s="100" t="s">
        <v>26</v>
      </c>
      <c r="D7" s="115" t="s">
        <v>29</v>
      </c>
      <c r="E7" s="100" t="s">
        <v>24</v>
      </c>
    </row>
    <row r="8" spans="1:5" ht="16.5" customHeight="1">
      <c r="A8" s="82">
        <v>1</v>
      </c>
      <c r="B8" s="34" t="s">
        <v>3</v>
      </c>
      <c r="C8" s="161">
        <v>1552.375</v>
      </c>
      <c r="D8" s="161">
        <v>1552.375</v>
      </c>
      <c r="E8" s="58">
        <f>D8/C8*100</f>
        <v>100</v>
      </c>
    </row>
    <row r="9" spans="1:5" ht="15.75">
      <c r="A9" s="83">
        <v>2</v>
      </c>
      <c r="B9" s="34" t="s">
        <v>4</v>
      </c>
      <c r="C9" s="133">
        <v>1779</v>
      </c>
      <c r="D9" s="133">
        <v>1779</v>
      </c>
      <c r="E9" s="58">
        <f aca="true" t="shared" si="0" ref="E9:E26">D9/C9*100</f>
        <v>100</v>
      </c>
    </row>
    <row r="10" spans="1:5" ht="15.75">
      <c r="A10" s="83">
        <v>3</v>
      </c>
      <c r="B10" s="34" t="s">
        <v>27</v>
      </c>
      <c r="C10" s="133">
        <v>2405</v>
      </c>
      <c r="D10" s="133">
        <v>2405</v>
      </c>
      <c r="E10" s="58">
        <f t="shared" si="0"/>
        <v>100</v>
      </c>
    </row>
    <row r="11" spans="1:5" ht="15.75">
      <c r="A11" s="83">
        <v>4</v>
      </c>
      <c r="B11" s="34" t="s">
        <v>5</v>
      </c>
      <c r="C11" s="133">
        <v>2864</v>
      </c>
      <c r="D11" s="133">
        <v>2864</v>
      </c>
      <c r="E11" s="58">
        <f t="shared" si="0"/>
        <v>100</v>
      </c>
    </row>
    <row r="12" spans="1:5" ht="15.75">
      <c r="A12" s="83">
        <v>5</v>
      </c>
      <c r="B12" s="34" t="s">
        <v>6</v>
      </c>
      <c r="C12" s="133">
        <v>2115</v>
      </c>
      <c r="D12" s="133">
        <v>2115</v>
      </c>
      <c r="E12" s="58">
        <f t="shared" si="0"/>
        <v>100</v>
      </c>
    </row>
    <row r="13" spans="1:5" ht="15.75">
      <c r="A13" s="83">
        <v>6</v>
      </c>
      <c r="B13" s="34" t="s">
        <v>7</v>
      </c>
      <c r="C13" s="133">
        <v>1939</v>
      </c>
      <c r="D13" s="133">
        <v>1939</v>
      </c>
      <c r="E13" s="58">
        <f t="shared" si="0"/>
        <v>100</v>
      </c>
    </row>
    <row r="14" spans="1:5" ht="15.75">
      <c r="A14" s="83">
        <v>7</v>
      </c>
      <c r="B14" s="34" t="s">
        <v>8</v>
      </c>
      <c r="C14" s="133">
        <v>1008</v>
      </c>
      <c r="D14" s="133">
        <v>1008</v>
      </c>
      <c r="E14" s="58">
        <f t="shared" si="0"/>
        <v>100</v>
      </c>
    </row>
    <row r="15" spans="1:5" ht="15.75">
      <c r="A15" s="83">
        <v>8</v>
      </c>
      <c r="B15" s="34" t="s">
        <v>9</v>
      </c>
      <c r="C15" s="133">
        <v>1364</v>
      </c>
      <c r="D15" s="133">
        <v>1364</v>
      </c>
      <c r="E15" s="58">
        <f t="shared" si="0"/>
        <v>100</v>
      </c>
    </row>
    <row r="16" spans="1:5" ht="15.75">
      <c r="A16" s="83">
        <v>9</v>
      </c>
      <c r="B16" s="34" t="s">
        <v>10</v>
      </c>
      <c r="C16" s="133">
        <v>1200</v>
      </c>
      <c r="D16" s="133">
        <v>1200</v>
      </c>
      <c r="E16" s="58">
        <f t="shared" si="0"/>
        <v>100</v>
      </c>
    </row>
    <row r="17" spans="1:5" ht="15.75">
      <c r="A17" s="83">
        <v>10</v>
      </c>
      <c r="B17" s="34" t="s">
        <v>11</v>
      </c>
      <c r="C17" s="133">
        <v>1993.925</v>
      </c>
      <c r="D17" s="133">
        <v>1993.925</v>
      </c>
      <c r="E17" s="58">
        <f t="shared" si="0"/>
        <v>100</v>
      </c>
    </row>
    <row r="18" spans="1:5" ht="15.75">
      <c r="A18" s="83">
        <v>11</v>
      </c>
      <c r="B18" s="34" t="s">
        <v>12</v>
      </c>
      <c r="C18" s="133">
        <v>2767</v>
      </c>
      <c r="D18" s="133">
        <v>2767</v>
      </c>
      <c r="E18" s="58">
        <f t="shared" si="0"/>
        <v>100</v>
      </c>
    </row>
    <row r="19" spans="1:5" ht="15.75">
      <c r="A19" s="83">
        <v>12</v>
      </c>
      <c r="B19" s="34" t="s">
        <v>13</v>
      </c>
      <c r="C19" s="133">
        <v>318</v>
      </c>
      <c r="D19" s="133">
        <v>318</v>
      </c>
      <c r="E19" s="58">
        <f t="shared" si="0"/>
        <v>100</v>
      </c>
    </row>
    <row r="20" spans="1:5" ht="15.75">
      <c r="A20" s="83">
        <v>13</v>
      </c>
      <c r="B20" s="34" t="s">
        <v>14</v>
      </c>
      <c r="C20" s="133">
        <v>1218.232</v>
      </c>
      <c r="D20" s="133">
        <v>1218.232</v>
      </c>
      <c r="E20" s="58">
        <f t="shared" si="0"/>
        <v>100</v>
      </c>
    </row>
    <row r="21" spans="1:5" ht="15.75">
      <c r="A21" s="83">
        <v>14</v>
      </c>
      <c r="B21" s="34" t="s">
        <v>15</v>
      </c>
      <c r="C21" s="133">
        <v>3015</v>
      </c>
      <c r="D21" s="133">
        <v>3015</v>
      </c>
      <c r="E21" s="58">
        <f t="shared" si="0"/>
        <v>100</v>
      </c>
    </row>
    <row r="22" spans="1:5" ht="15.75">
      <c r="A22" s="83">
        <v>15</v>
      </c>
      <c r="B22" s="34" t="s">
        <v>16</v>
      </c>
      <c r="C22" s="133">
        <v>744.7</v>
      </c>
      <c r="D22" s="133">
        <v>744.7</v>
      </c>
      <c r="E22" s="58">
        <f t="shared" si="0"/>
        <v>100</v>
      </c>
    </row>
    <row r="23" spans="1:5" ht="15.75">
      <c r="A23" s="83">
        <v>16</v>
      </c>
      <c r="B23" s="34" t="s">
        <v>17</v>
      </c>
      <c r="C23" s="133">
        <v>1705</v>
      </c>
      <c r="D23" s="133">
        <v>1705</v>
      </c>
      <c r="E23" s="58">
        <f t="shared" si="0"/>
        <v>100</v>
      </c>
    </row>
    <row r="24" spans="1:5" ht="15.75">
      <c r="A24" s="83">
        <v>17</v>
      </c>
      <c r="B24" s="34" t="s">
        <v>18</v>
      </c>
      <c r="C24" s="133">
        <v>2397</v>
      </c>
      <c r="D24" s="133">
        <v>2397</v>
      </c>
      <c r="E24" s="58">
        <f t="shared" si="0"/>
        <v>100</v>
      </c>
    </row>
    <row r="25" spans="1:5" ht="15.75">
      <c r="A25" s="83">
        <v>18</v>
      </c>
      <c r="B25" s="34" t="s">
        <v>19</v>
      </c>
      <c r="C25" s="133">
        <v>2221.051</v>
      </c>
      <c r="D25" s="133">
        <v>2221.051</v>
      </c>
      <c r="E25" s="58">
        <f t="shared" si="0"/>
        <v>100</v>
      </c>
    </row>
    <row r="26" spans="1:5" ht="15.75">
      <c r="A26" s="83">
        <v>19</v>
      </c>
      <c r="B26" s="34" t="s">
        <v>25</v>
      </c>
      <c r="C26" s="133">
        <v>8856.96</v>
      </c>
      <c r="D26" s="133">
        <v>8856.96</v>
      </c>
      <c r="E26" s="58">
        <f t="shared" si="0"/>
        <v>100</v>
      </c>
    </row>
    <row r="27" spans="1:5" ht="15.75">
      <c r="A27" s="57"/>
      <c r="B27" s="34"/>
      <c r="C27" s="216"/>
      <c r="D27" s="216"/>
      <c r="E27" s="58"/>
    </row>
    <row r="28" spans="1:5" ht="19.5" customHeight="1">
      <c r="A28" s="59"/>
      <c r="B28" s="104" t="s">
        <v>20</v>
      </c>
      <c r="C28" s="217">
        <f>SUM(C8:C27)</f>
        <v>41463.243</v>
      </c>
      <c r="D28" s="217">
        <f>SUM(D8:D27)</f>
        <v>41463.243</v>
      </c>
      <c r="E28" s="107">
        <f>D28/C28*100</f>
        <v>100</v>
      </c>
    </row>
    <row r="29" spans="1:5" ht="15.75">
      <c r="A29" s="29"/>
      <c r="B29" s="29"/>
      <c r="C29" s="127"/>
      <c r="D29" s="127"/>
      <c r="E29" s="127"/>
    </row>
  </sheetData>
  <sheetProtection/>
  <mergeCells count="2">
    <mergeCell ref="A5:E5"/>
    <mergeCell ref="A4:E4"/>
  </mergeCells>
  <printOptions horizontalCentered="1"/>
  <pageMargins left="0.8267716535433072" right="0.1968503937007874" top="0.5511811023622047" bottom="0.984251968503937" header="0.1968503937007874" footer="0.5118110236220472"/>
  <pageSetup firstPageNumber="169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view="pageBreakPreview" zoomScale="80" zoomScaleSheetLayoutView="80" zoomScalePageLayoutView="0" workbookViewId="0" topLeftCell="A1">
      <selection activeCell="A5" sqref="A5:E5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110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48" customHeight="1">
      <c r="A5" s="238" t="s">
        <v>159</v>
      </c>
      <c r="B5" s="238"/>
      <c r="C5" s="238"/>
      <c r="D5" s="238"/>
      <c r="E5" s="238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190">
        <v>1</v>
      </c>
      <c r="B8" s="189" t="s">
        <v>85</v>
      </c>
      <c r="C8" s="188">
        <v>1200</v>
      </c>
      <c r="D8" s="188">
        <v>1200</v>
      </c>
      <c r="E8" s="188">
        <f aca="true" t="shared" si="0" ref="E8:E15">D8/C8*100</f>
        <v>100</v>
      </c>
    </row>
    <row r="9" spans="1:5" ht="15.75">
      <c r="A9" s="39">
        <v>2</v>
      </c>
      <c r="B9" s="189" t="s">
        <v>86</v>
      </c>
      <c r="C9" s="188">
        <v>8610</v>
      </c>
      <c r="D9" s="188">
        <v>8610</v>
      </c>
      <c r="E9" s="188">
        <f t="shared" si="0"/>
        <v>100</v>
      </c>
    </row>
    <row r="10" spans="1:5" ht="15.75">
      <c r="A10" s="39">
        <v>3</v>
      </c>
      <c r="B10" s="189" t="s">
        <v>87</v>
      </c>
      <c r="C10" s="188">
        <v>1200</v>
      </c>
      <c r="D10" s="188">
        <v>1200</v>
      </c>
      <c r="E10" s="188">
        <f t="shared" si="0"/>
        <v>100</v>
      </c>
    </row>
    <row r="11" spans="1:5" ht="15.75">
      <c r="A11" s="39">
        <v>4</v>
      </c>
      <c r="B11" s="189" t="s">
        <v>82</v>
      </c>
      <c r="C11" s="188">
        <v>3270</v>
      </c>
      <c r="D11" s="188">
        <v>3270</v>
      </c>
      <c r="E11" s="188">
        <f t="shared" si="0"/>
        <v>100</v>
      </c>
    </row>
    <row r="12" spans="1:5" ht="15.75">
      <c r="A12" s="39">
        <v>5</v>
      </c>
      <c r="B12" s="189" t="s">
        <v>88</v>
      </c>
      <c r="C12" s="188">
        <v>4470</v>
      </c>
      <c r="D12" s="188">
        <v>4470</v>
      </c>
      <c r="E12" s="188">
        <f t="shared" si="0"/>
        <v>100</v>
      </c>
    </row>
    <row r="13" spans="1:5" ht="15.75">
      <c r="A13" s="39">
        <v>6</v>
      </c>
      <c r="B13" s="189" t="s">
        <v>89</v>
      </c>
      <c r="C13" s="188">
        <v>1200</v>
      </c>
      <c r="D13" s="188">
        <v>1200</v>
      </c>
      <c r="E13" s="188">
        <f t="shared" si="0"/>
        <v>100</v>
      </c>
    </row>
    <row r="14" spans="1:5" ht="15.75">
      <c r="A14" s="39">
        <v>7</v>
      </c>
      <c r="B14" s="189" t="s">
        <v>90</v>
      </c>
      <c r="C14" s="188">
        <v>1200</v>
      </c>
      <c r="D14" s="188">
        <v>1200</v>
      </c>
      <c r="E14" s="188">
        <f t="shared" si="0"/>
        <v>100</v>
      </c>
    </row>
    <row r="15" spans="1:5" ht="15.75">
      <c r="A15" s="39">
        <v>8</v>
      </c>
      <c r="B15" s="189" t="s">
        <v>91</v>
      </c>
      <c r="C15" s="188">
        <v>1200</v>
      </c>
      <c r="D15" s="188">
        <v>1200</v>
      </c>
      <c r="E15" s="188">
        <f t="shared" si="0"/>
        <v>100</v>
      </c>
    </row>
    <row r="16" spans="1:5" ht="15.75">
      <c r="A16" s="4"/>
      <c r="B16" s="17"/>
      <c r="C16" s="96"/>
      <c r="D16" s="67"/>
      <c r="E16" s="71"/>
    </row>
    <row r="17" spans="1:5" ht="15.75">
      <c r="A17" s="64"/>
      <c r="B17" s="108" t="s">
        <v>20</v>
      </c>
      <c r="C17" s="136">
        <f>SUM(C8:C16)</f>
        <v>22350</v>
      </c>
      <c r="D17" s="109">
        <f>SUM(D8:D16)</f>
        <v>22350</v>
      </c>
      <c r="E17" s="117">
        <f>D17/C17*100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43" useFirstPageNumber="1" horizontalDpi="600" verticalDpi="600" orientation="portrait" paperSize="9" r:id="rId1"/>
  <headerFooter>
    <oddHeader>&amp;R&amp;P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view="pageBreakPreview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4.7109375" style="30" customWidth="1"/>
    <col min="2" max="2" width="29.140625" style="30" customWidth="1"/>
    <col min="3" max="3" width="17.421875" style="30" customWidth="1"/>
    <col min="4" max="4" width="16.57421875" style="30" customWidth="1"/>
    <col min="5" max="5" width="16.421875" style="30" customWidth="1"/>
    <col min="6" max="16384" width="9.140625" style="30" customWidth="1"/>
  </cols>
  <sheetData>
    <row r="1" spans="1:5" ht="15.75">
      <c r="A1" s="29"/>
      <c r="E1" s="31" t="s">
        <v>134</v>
      </c>
    </row>
    <row r="2" spans="1:5" ht="15.75">
      <c r="A2" s="29"/>
      <c r="E2" s="45" t="s">
        <v>36</v>
      </c>
    </row>
    <row r="3" spans="1:5" ht="15.75">
      <c r="A3" s="29"/>
      <c r="B3" s="29"/>
      <c r="D3" s="31"/>
      <c r="E3" s="31"/>
    </row>
    <row r="4" spans="1:5" ht="19.5" customHeight="1">
      <c r="A4" s="252" t="s">
        <v>30</v>
      </c>
      <c r="B4" s="252"/>
      <c r="C4" s="252"/>
      <c r="D4" s="252"/>
      <c r="E4" s="252"/>
    </row>
    <row r="5" spans="1:5" ht="55.5" customHeight="1">
      <c r="A5" s="253" t="s">
        <v>68</v>
      </c>
      <c r="B5" s="253"/>
      <c r="C5" s="253"/>
      <c r="D5" s="253"/>
      <c r="E5" s="253"/>
    </row>
    <row r="6" spans="1:5" ht="15.75">
      <c r="A6" s="47"/>
      <c r="B6" s="47"/>
      <c r="C6" s="254" t="s">
        <v>0</v>
      </c>
      <c r="D6" s="254"/>
      <c r="E6" s="254"/>
    </row>
    <row r="7" spans="1:5" ht="31.5" customHeight="1">
      <c r="A7" s="100" t="s">
        <v>1</v>
      </c>
      <c r="B7" s="100" t="s">
        <v>2</v>
      </c>
      <c r="C7" s="99" t="s">
        <v>26</v>
      </c>
      <c r="D7" s="99" t="s">
        <v>29</v>
      </c>
      <c r="E7" s="100" t="s">
        <v>24</v>
      </c>
    </row>
    <row r="8" spans="1:5" ht="15.75">
      <c r="A8" s="83">
        <v>1</v>
      </c>
      <c r="B8" s="95" t="s">
        <v>9</v>
      </c>
      <c r="C8" s="175">
        <v>12.26989</v>
      </c>
      <c r="D8" s="176">
        <v>12.2698</v>
      </c>
      <c r="E8" s="172">
        <f>D8/C8*100</f>
        <v>99.99926649709165</v>
      </c>
    </row>
    <row r="9" spans="1:5" ht="15.75">
      <c r="A9" s="83">
        <v>2</v>
      </c>
      <c r="B9" s="95" t="s">
        <v>15</v>
      </c>
      <c r="C9" s="171">
        <v>20</v>
      </c>
      <c r="D9" s="58">
        <v>17.46438</v>
      </c>
      <c r="E9" s="172">
        <f>D9/C9*100</f>
        <v>87.3219</v>
      </c>
    </row>
    <row r="10" spans="1:5" ht="15.75">
      <c r="A10" s="83">
        <v>3</v>
      </c>
      <c r="B10" s="95" t="s">
        <v>17</v>
      </c>
      <c r="C10" s="171">
        <v>8.06964</v>
      </c>
      <c r="D10" s="58">
        <v>8.06964</v>
      </c>
      <c r="E10" s="172">
        <f>D10/C10*100</f>
        <v>100</v>
      </c>
    </row>
    <row r="11" spans="1:5" ht="15.75">
      <c r="A11" s="83">
        <v>4</v>
      </c>
      <c r="B11" s="95" t="s">
        <v>19</v>
      </c>
      <c r="C11" s="171">
        <v>20.4889</v>
      </c>
      <c r="D11" s="58">
        <v>20.39568</v>
      </c>
      <c r="E11" s="172">
        <f>D11/C11*100</f>
        <v>99.54502193870826</v>
      </c>
    </row>
    <row r="12" spans="1:5" ht="15.75">
      <c r="A12" s="83">
        <v>5</v>
      </c>
      <c r="B12" s="95" t="s">
        <v>25</v>
      </c>
      <c r="C12" s="171">
        <v>494.16966</v>
      </c>
      <c r="D12" s="58">
        <v>482.79938</v>
      </c>
      <c r="E12" s="172">
        <f>D12/C12*100</f>
        <v>97.69911410587206</v>
      </c>
    </row>
    <row r="13" spans="1:5" ht="15.75">
      <c r="A13" s="57"/>
      <c r="B13" s="95"/>
      <c r="C13" s="171"/>
      <c r="D13" s="58"/>
      <c r="E13" s="172"/>
    </row>
    <row r="14" spans="1:5" ht="19.5" customHeight="1">
      <c r="A14" s="59"/>
      <c r="B14" s="149" t="s">
        <v>20</v>
      </c>
      <c r="C14" s="173">
        <f>SUM(C8:C13)</f>
        <v>554.99809</v>
      </c>
      <c r="D14" s="230">
        <f>SUM(D8:D13)</f>
        <v>540.99888</v>
      </c>
      <c r="E14" s="174">
        <f>D14/C14*100</f>
        <v>97.47761113916626</v>
      </c>
    </row>
    <row r="15" spans="1:8" ht="15.75">
      <c r="A15" s="29"/>
      <c r="B15" s="29"/>
      <c r="H15" s="48"/>
    </row>
  </sheetData>
  <sheetProtection/>
  <mergeCells count="3">
    <mergeCell ref="A4:E4"/>
    <mergeCell ref="A5:E5"/>
    <mergeCell ref="C6:E6"/>
  </mergeCells>
  <printOptions horizontalCentered="1"/>
  <pageMargins left="0.8267716535433072" right="0.1968503937007874" top="0.5511811023622047" bottom="0.984251968503937" header="0.1968503937007874" footer="0.5118110236220472"/>
  <pageSetup firstPageNumber="170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5" width="16.57421875" style="0" customWidth="1"/>
  </cols>
  <sheetData>
    <row r="1" spans="1:5" ht="15.75">
      <c r="A1" s="1"/>
      <c r="C1" s="30"/>
      <c r="D1" s="30"/>
      <c r="E1" s="31" t="s">
        <v>135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C3" s="30"/>
      <c r="D3" s="30"/>
      <c r="E3" s="45"/>
    </row>
    <row r="4" spans="1:5" ht="19.5" customHeight="1">
      <c r="A4" s="236" t="s">
        <v>28</v>
      </c>
      <c r="B4" s="236"/>
      <c r="C4" s="236"/>
      <c r="D4" s="236"/>
      <c r="E4" s="236"/>
    </row>
    <row r="5" spans="1:5" ht="16.5" customHeight="1">
      <c r="A5" s="243" t="s">
        <v>69</v>
      </c>
      <c r="B5" s="243"/>
      <c r="C5" s="243"/>
      <c r="D5" s="243"/>
      <c r="E5" s="243"/>
    </row>
    <row r="6" spans="1:5" ht="12.75" customHeight="1">
      <c r="A6" s="243"/>
      <c r="B6" s="243"/>
      <c r="C6" s="243"/>
      <c r="D6" s="243"/>
      <c r="E6" s="243"/>
    </row>
    <row r="7" spans="1:5" ht="15.75">
      <c r="A7" s="15"/>
      <c r="B7" s="15"/>
      <c r="E7" s="16" t="s">
        <v>0</v>
      </c>
    </row>
    <row r="8" spans="1:5" ht="30.75" customHeight="1">
      <c r="A8" s="102" t="s">
        <v>1</v>
      </c>
      <c r="B8" s="102" t="s">
        <v>2</v>
      </c>
      <c r="C8" s="116" t="s">
        <v>26</v>
      </c>
      <c r="D8" s="116" t="s">
        <v>29</v>
      </c>
      <c r="E8" s="111" t="s">
        <v>24</v>
      </c>
    </row>
    <row r="9" spans="1:5" ht="16.5" customHeight="1">
      <c r="A9" s="84">
        <v>1</v>
      </c>
      <c r="B9" s="38" t="s">
        <v>3</v>
      </c>
      <c r="C9" s="158">
        <v>5966.2738</v>
      </c>
      <c r="D9" s="158">
        <v>5966.2738</v>
      </c>
      <c r="E9" s="158">
        <f>D9/C9*100</f>
        <v>100</v>
      </c>
    </row>
    <row r="10" spans="1:5" ht="15.75">
      <c r="A10" s="85">
        <v>2</v>
      </c>
      <c r="B10" s="38" t="s">
        <v>4</v>
      </c>
      <c r="C10" s="159">
        <v>8915.033</v>
      </c>
      <c r="D10" s="159">
        <v>8915.033</v>
      </c>
      <c r="E10" s="159">
        <f aca="true" t="shared" si="0" ref="E10:E27">D10/C10*100</f>
        <v>100</v>
      </c>
    </row>
    <row r="11" spans="1:5" ht="15.75">
      <c r="A11" s="85">
        <v>3</v>
      </c>
      <c r="B11" s="38" t="s">
        <v>22</v>
      </c>
      <c r="C11" s="159">
        <v>8709</v>
      </c>
      <c r="D11" s="159">
        <v>8709</v>
      </c>
      <c r="E11" s="159">
        <f t="shared" si="0"/>
        <v>100</v>
      </c>
    </row>
    <row r="12" spans="1:5" ht="15.75">
      <c r="A12" s="85">
        <v>4</v>
      </c>
      <c r="B12" s="38" t="s">
        <v>5</v>
      </c>
      <c r="C12" s="159">
        <v>5593.706</v>
      </c>
      <c r="D12" s="159">
        <v>5593.706</v>
      </c>
      <c r="E12" s="159">
        <f t="shared" si="0"/>
        <v>100</v>
      </c>
    </row>
    <row r="13" spans="1:5" ht="15.75">
      <c r="A13" s="85">
        <v>5</v>
      </c>
      <c r="B13" s="38" t="s">
        <v>6</v>
      </c>
      <c r="C13" s="159">
        <v>13165.2752</v>
      </c>
      <c r="D13" s="159">
        <v>13165.2752</v>
      </c>
      <c r="E13" s="159">
        <f t="shared" si="0"/>
        <v>100</v>
      </c>
    </row>
    <row r="14" spans="1:5" ht="15.75">
      <c r="A14" s="85">
        <v>6</v>
      </c>
      <c r="B14" s="38" t="s">
        <v>7</v>
      </c>
      <c r="C14" s="159">
        <v>4501.15569</v>
      </c>
      <c r="D14" s="159">
        <v>4501.15569</v>
      </c>
      <c r="E14" s="159">
        <f t="shared" si="0"/>
        <v>100</v>
      </c>
    </row>
    <row r="15" spans="1:5" ht="15.75">
      <c r="A15" s="85">
        <v>7</v>
      </c>
      <c r="B15" s="38" t="s">
        <v>8</v>
      </c>
      <c r="C15" s="159">
        <v>3421.76652</v>
      </c>
      <c r="D15" s="159">
        <v>3421.76652</v>
      </c>
      <c r="E15" s="159">
        <f t="shared" si="0"/>
        <v>100</v>
      </c>
    </row>
    <row r="16" spans="1:5" ht="15.75">
      <c r="A16" s="85">
        <v>8</v>
      </c>
      <c r="B16" s="38" t="s">
        <v>9</v>
      </c>
      <c r="C16" s="159">
        <v>6123.50776</v>
      </c>
      <c r="D16" s="159">
        <v>6123.50776</v>
      </c>
      <c r="E16" s="159">
        <f t="shared" si="0"/>
        <v>100</v>
      </c>
    </row>
    <row r="17" spans="1:5" ht="15.75">
      <c r="A17" s="85">
        <v>9</v>
      </c>
      <c r="B17" s="38" t="s">
        <v>10</v>
      </c>
      <c r="C17" s="159">
        <v>5886.04</v>
      </c>
      <c r="D17" s="159">
        <v>5886.04</v>
      </c>
      <c r="E17" s="159">
        <f t="shared" si="0"/>
        <v>100</v>
      </c>
    </row>
    <row r="18" spans="1:5" ht="15.75">
      <c r="A18" s="85">
        <v>10</v>
      </c>
      <c r="B18" s="38" t="s">
        <v>11</v>
      </c>
      <c r="C18" s="159">
        <v>5900</v>
      </c>
      <c r="D18" s="159">
        <v>5900</v>
      </c>
      <c r="E18" s="159">
        <f t="shared" si="0"/>
        <v>100</v>
      </c>
    </row>
    <row r="19" spans="1:5" ht="15.75">
      <c r="A19" s="85">
        <v>11</v>
      </c>
      <c r="B19" s="38" t="s">
        <v>12</v>
      </c>
      <c r="C19" s="159">
        <v>3468.015</v>
      </c>
      <c r="D19" s="159">
        <v>3468.015</v>
      </c>
      <c r="E19" s="159">
        <f>D19/C19*100</f>
        <v>100</v>
      </c>
    </row>
    <row r="20" spans="1:5" ht="15.75">
      <c r="A20" s="85">
        <v>12</v>
      </c>
      <c r="B20" s="38" t="s">
        <v>13</v>
      </c>
      <c r="C20" s="159">
        <v>2158</v>
      </c>
      <c r="D20" s="159">
        <v>2158</v>
      </c>
      <c r="E20" s="159">
        <f t="shared" si="0"/>
        <v>100</v>
      </c>
    </row>
    <row r="21" spans="1:5" ht="15.75">
      <c r="A21" s="85">
        <v>13</v>
      </c>
      <c r="B21" s="38" t="s">
        <v>14</v>
      </c>
      <c r="C21" s="159">
        <v>1800</v>
      </c>
      <c r="D21" s="159">
        <v>1800</v>
      </c>
      <c r="E21" s="159">
        <f t="shared" si="0"/>
        <v>100</v>
      </c>
    </row>
    <row r="22" spans="1:5" ht="15.75">
      <c r="A22" s="85">
        <v>14</v>
      </c>
      <c r="B22" s="38" t="s">
        <v>15</v>
      </c>
      <c r="C22" s="159">
        <v>12228.087</v>
      </c>
      <c r="D22" s="159">
        <v>12228.087</v>
      </c>
      <c r="E22" s="159">
        <f t="shared" si="0"/>
        <v>100</v>
      </c>
    </row>
    <row r="23" spans="1:5" ht="15.75">
      <c r="A23" s="85">
        <v>15</v>
      </c>
      <c r="B23" s="38" t="s">
        <v>16</v>
      </c>
      <c r="C23" s="159">
        <v>2583.84603</v>
      </c>
      <c r="D23" s="159">
        <v>2583.84603</v>
      </c>
      <c r="E23" s="159">
        <f t="shared" si="0"/>
        <v>100</v>
      </c>
    </row>
    <row r="24" spans="1:5" ht="15.75">
      <c r="A24" s="85">
        <v>16</v>
      </c>
      <c r="B24" s="38" t="s">
        <v>17</v>
      </c>
      <c r="C24" s="159">
        <v>4565.5</v>
      </c>
      <c r="D24" s="159">
        <v>4565.5</v>
      </c>
      <c r="E24" s="159">
        <f t="shared" si="0"/>
        <v>100</v>
      </c>
    </row>
    <row r="25" spans="1:5" ht="15.75">
      <c r="A25" s="85">
        <v>17</v>
      </c>
      <c r="B25" s="38" t="s">
        <v>18</v>
      </c>
      <c r="C25" s="159">
        <v>5367.812</v>
      </c>
      <c r="D25" s="159">
        <v>5367.812</v>
      </c>
      <c r="E25" s="159">
        <f t="shared" si="0"/>
        <v>100</v>
      </c>
    </row>
    <row r="26" spans="1:5" ht="15.75">
      <c r="A26" s="85">
        <v>18</v>
      </c>
      <c r="B26" s="38" t="s">
        <v>19</v>
      </c>
      <c r="C26" s="159">
        <v>9781.682</v>
      </c>
      <c r="D26" s="159">
        <v>9781.682</v>
      </c>
      <c r="E26" s="159">
        <f t="shared" si="0"/>
        <v>100</v>
      </c>
    </row>
    <row r="27" spans="1:5" ht="15.75">
      <c r="A27" s="85">
        <v>19</v>
      </c>
      <c r="B27" s="38" t="s">
        <v>21</v>
      </c>
      <c r="C27" s="159">
        <v>77621</v>
      </c>
      <c r="D27" s="159">
        <v>77621</v>
      </c>
      <c r="E27" s="159">
        <f t="shared" si="0"/>
        <v>100</v>
      </c>
    </row>
    <row r="28" spans="1:5" ht="15.75">
      <c r="A28" s="4"/>
      <c r="B28" s="38"/>
      <c r="C28" s="198"/>
      <c r="D28" s="197"/>
      <c r="E28" s="159"/>
    </row>
    <row r="29" spans="1:5" ht="19.5" customHeight="1">
      <c r="A29" s="64"/>
      <c r="B29" s="137" t="s">
        <v>20</v>
      </c>
      <c r="C29" s="109">
        <f>SUM(C9:C28)</f>
        <v>187755.7</v>
      </c>
      <c r="D29" s="109">
        <f>SUM(D9:D28)</f>
        <v>187755.7</v>
      </c>
      <c r="E29" s="160">
        <f>D29/C29*100</f>
        <v>100</v>
      </c>
    </row>
    <row r="30" spans="1:2" ht="15.75">
      <c r="A30" s="1"/>
      <c r="B30" s="1"/>
    </row>
  </sheetData>
  <sheetProtection/>
  <mergeCells count="2">
    <mergeCell ref="A4:E4"/>
    <mergeCell ref="A5:E6"/>
  </mergeCells>
  <printOptions horizontalCentered="1"/>
  <pageMargins left="0.8267716535433072" right="0.1968503937007874" top="0.5511811023622047" bottom="0.984251968503937" header="0.1968503937007874" footer="0.5118110236220472"/>
  <pageSetup firstPageNumber="171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.421875" style="0" customWidth="1"/>
    <col min="2" max="2" width="27.28125" style="0" customWidth="1"/>
    <col min="3" max="3" width="16.28125" style="0" customWidth="1"/>
    <col min="4" max="4" width="15.7109375" style="0" customWidth="1"/>
    <col min="5" max="5" width="17.421875" style="0" customWidth="1"/>
  </cols>
  <sheetData>
    <row r="1" spans="1:5" ht="15.75">
      <c r="A1" s="1"/>
      <c r="B1" s="40"/>
      <c r="C1" s="30"/>
      <c r="D1" s="30"/>
      <c r="E1" s="31" t="s">
        <v>64</v>
      </c>
    </row>
    <row r="2" spans="1:5" ht="15.75">
      <c r="A2" s="1"/>
      <c r="B2" s="40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 customHeight="1">
      <c r="A4" s="241" t="s">
        <v>28</v>
      </c>
      <c r="B4" s="241"/>
      <c r="C4" s="241"/>
      <c r="D4" s="241"/>
      <c r="E4" s="241"/>
    </row>
    <row r="5" spans="1:5" s="41" customFormat="1" ht="48.75" customHeight="1">
      <c r="A5" s="259" t="s">
        <v>144</v>
      </c>
      <c r="B5" s="259"/>
      <c r="C5" s="259"/>
      <c r="D5" s="259"/>
      <c r="E5" s="259"/>
    </row>
    <row r="6" spans="1:5" ht="15.75">
      <c r="A6" s="3"/>
      <c r="B6" s="3"/>
      <c r="E6" s="2" t="s">
        <v>0</v>
      </c>
    </row>
    <row r="7" spans="1:5" ht="30.75" customHeight="1">
      <c r="A7" s="111" t="s">
        <v>1</v>
      </c>
      <c r="B7" s="102" t="s">
        <v>2</v>
      </c>
      <c r="C7" s="157" t="s">
        <v>26</v>
      </c>
      <c r="D7" s="116" t="s">
        <v>29</v>
      </c>
      <c r="E7" s="111" t="s">
        <v>24</v>
      </c>
    </row>
    <row r="8" spans="1:5" ht="15.75">
      <c r="A8" s="87">
        <v>1</v>
      </c>
      <c r="B8" s="97" t="s">
        <v>3</v>
      </c>
      <c r="C8" s="158">
        <v>1499.5</v>
      </c>
      <c r="D8" s="158">
        <v>1220.05732</v>
      </c>
      <c r="E8" s="70">
        <f>D8/C8*100</f>
        <v>81.36427609203068</v>
      </c>
    </row>
    <row r="9" spans="1:5" ht="15.75">
      <c r="A9" s="88">
        <v>2</v>
      </c>
      <c r="B9" s="98" t="s">
        <v>4</v>
      </c>
      <c r="C9" s="159">
        <v>1699.2</v>
      </c>
      <c r="D9" s="159">
        <v>1699.2</v>
      </c>
      <c r="E9" s="71">
        <f aca="true" t="shared" si="0" ref="E9:E24">D9/C9*100</f>
        <v>100</v>
      </c>
    </row>
    <row r="10" spans="1:5" ht="15.75">
      <c r="A10" s="88">
        <v>3</v>
      </c>
      <c r="B10" s="98" t="s">
        <v>22</v>
      </c>
      <c r="C10" s="159">
        <v>1387.516</v>
      </c>
      <c r="D10" s="159">
        <v>1387.516</v>
      </c>
      <c r="E10" s="71">
        <f t="shared" si="0"/>
        <v>100</v>
      </c>
    </row>
    <row r="11" spans="1:5" ht="15.75">
      <c r="A11" s="88">
        <v>4</v>
      </c>
      <c r="B11" s="98" t="s">
        <v>5</v>
      </c>
      <c r="C11" s="159">
        <v>1926.3</v>
      </c>
      <c r="D11" s="159">
        <v>1762.84545</v>
      </c>
      <c r="E11" s="71">
        <f t="shared" si="0"/>
        <v>91.5145849556144</v>
      </c>
    </row>
    <row r="12" spans="1:8" ht="15.75">
      <c r="A12" s="88">
        <v>5</v>
      </c>
      <c r="B12" s="98" t="s">
        <v>6</v>
      </c>
      <c r="C12" s="159">
        <v>2158.5121</v>
      </c>
      <c r="D12" s="159">
        <v>2108.9061</v>
      </c>
      <c r="E12" s="71">
        <f t="shared" si="0"/>
        <v>97.70184285740164</v>
      </c>
      <c r="H12" s="14"/>
    </row>
    <row r="13" spans="1:5" ht="15.75">
      <c r="A13" s="88">
        <v>6</v>
      </c>
      <c r="B13" s="98" t="s">
        <v>7</v>
      </c>
      <c r="C13" s="159">
        <v>744.97807</v>
      </c>
      <c r="D13" s="159">
        <v>744.97807</v>
      </c>
      <c r="E13" s="71">
        <f t="shared" si="0"/>
        <v>100</v>
      </c>
    </row>
    <row r="14" spans="1:5" ht="15.75">
      <c r="A14" s="88">
        <v>7</v>
      </c>
      <c r="B14" s="98" t="s">
        <v>8</v>
      </c>
      <c r="C14" s="159">
        <v>1002.3</v>
      </c>
      <c r="D14" s="159">
        <v>646.4003</v>
      </c>
      <c r="E14" s="71">
        <f t="shared" si="0"/>
        <v>64.49169909208821</v>
      </c>
    </row>
    <row r="15" spans="1:5" ht="15.75">
      <c r="A15" s="88">
        <v>8</v>
      </c>
      <c r="B15" s="98" t="s">
        <v>9</v>
      </c>
      <c r="C15" s="159">
        <v>1205.9</v>
      </c>
      <c r="D15" s="159">
        <v>547.20545</v>
      </c>
      <c r="E15" s="71">
        <f t="shared" si="0"/>
        <v>45.37734886806535</v>
      </c>
    </row>
    <row r="16" spans="1:5" ht="15.75">
      <c r="A16" s="88">
        <v>9</v>
      </c>
      <c r="B16" s="98" t="s">
        <v>10</v>
      </c>
      <c r="C16" s="159">
        <v>1448.6</v>
      </c>
      <c r="D16" s="159">
        <v>1448.6</v>
      </c>
      <c r="E16" s="71">
        <f t="shared" si="0"/>
        <v>100</v>
      </c>
    </row>
    <row r="17" spans="1:5" ht="15.75">
      <c r="A17" s="88">
        <v>10</v>
      </c>
      <c r="B17" s="98" t="s">
        <v>11</v>
      </c>
      <c r="C17" s="159">
        <v>1648.3</v>
      </c>
      <c r="D17" s="159">
        <v>1648.3</v>
      </c>
      <c r="E17" s="71">
        <f t="shared" si="0"/>
        <v>100</v>
      </c>
    </row>
    <row r="18" spans="1:5" ht="15.75">
      <c r="A18" s="88">
        <v>11</v>
      </c>
      <c r="B18" s="98" t="s">
        <v>12</v>
      </c>
      <c r="C18" s="159">
        <v>1393.8</v>
      </c>
      <c r="D18" s="159">
        <v>1345.1451</v>
      </c>
      <c r="E18" s="71">
        <f t="shared" si="0"/>
        <v>96.50919070167886</v>
      </c>
    </row>
    <row r="19" spans="1:5" ht="15.75">
      <c r="A19" s="88">
        <v>12</v>
      </c>
      <c r="B19" s="98" t="s">
        <v>13</v>
      </c>
      <c r="C19" s="159">
        <v>191.5</v>
      </c>
      <c r="D19" s="159">
        <v>191.5</v>
      </c>
      <c r="E19" s="71">
        <f t="shared" si="0"/>
        <v>100</v>
      </c>
    </row>
    <row r="20" spans="1:5" ht="15.75">
      <c r="A20" s="88">
        <v>13</v>
      </c>
      <c r="B20" s="98" t="s">
        <v>14</v>
      </c>
      <c r="C20" s="159">
        <v>770</v>
      </c>
      <c r="D20" s="159">
        <v>770</v>
      </c>
      <c r="E20" s="71">
        <f t="shared" si="0"/>
        <v>100</v>
      </c>
    </row>
    <row r="21" spans="1:5" ht="15.75">
      <c r="A21" s="88">
        <v>14</v>
      </c>
      <c r="B21" s="98" t="s">
        <v>15</v>
      </c>
      <c r="C21" s="159">
        <v>1039.75278</v>
      </c>
      <c r="D21" s="159">
        <v>1039.75278</v>
      </c>
      <c r="E21" s="71">
        <f t="shared" si="0"/>
        <v>100</v>
      </c>
    </row>
    <row r="22" spans="1:5" ht="15.75">
      <c r="A22" s="88">
        <v>15</v>
      </c>
      <c r="B22" s="98" t="s">
        <v>16</v>
      </c>
      <c r="C22" s="159">
        <v>700.8</v>
      </c>
      <c r="D22" s="159">
        <v>700.8</v>
      </c>
      <c r="E22" s="71">
        <f t="shared" si="0"/>
        <v>100</v>
      </c>
    </row>
    <row r="23" spans="1:5" ht="15.75">
      <c r="A23" s="88">
        <v>16</v>
      </c>
      <c r="B23" s="98" t="s">
        <v>17</v>
      </c>
      <c r="C23" s="159">
        <v>1010.1</v>
      </c>
      <c r="D23" s="159">
        <v>896.9714</v>
      </c>
      <c r="E23" s="71">
        <f t="shared" si="0"/>
        <v>88.8002574002574</v>
      </c>
    </row>
    <row r="24" spans="1:5" ht="15.75">
      <c r="A24" s="88">
        <v>17</v>
      </c>
      <c r="B24" s="98" t="s">
        <v>18</v>
      </c>
      <c r="C24" s="159">
        <v>1264.6</v>
      </c>
      <c r="D24" s="159">
        <v>1264.6</v>
      </c>
      <c r="E24" s="71">
        <f t="shared" si="0"/>
        <v>100</v>
      </c>
    </row>
    <row r="25" spans="1:5" ht="15.75">
      <c r="A25" s="39"/>
      <c r="B25" s="98"/>
      <c r="C25" s="141"/>
      <c r="D25" s="79"/>
      <c r="E25" s="71"/>
    </row>
    <row r="26" spans="1:5" ht="15.75">
      <c r="A26" s="64"/>
      <c r="B26" s="137" t="s">
        <v>20</v>
      </c>
      <c r="C26" s="109">
        <f>SUM(C8:C25)</f>
        <v>21091.65894999999</v>
      </c>
      <c r="D26" s="136">
        <f>SUM(D8:D25)</f>
        <v>19422.777969999996</v>
      </c>
      <c r="E26" s="117">
        <f>D26/C26*100</f>
        <v>92.08748356894897</v>
      </c>
    </row>
  </sheetData>
  <sheetProtection/>
  <mergeCells count="2">
    <mergeCell ref="A5:E5"/>
    <mergeCell ref="A4:E4"/>
  </mergeCells>
  <printOptions horizontalCentered="1"/>
  <pageMargins left="0.8267716535433072" right="0.1968503937007874" top="0.5511811023622047" bottom="0.984251968503937" header="0.1968503937007874" footer="0.5118110236220472"/>
  <pageSetup firstPageNumber="172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9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27.421875" style="0" customWidth="1"/>
    <col min="3" max="5" width="16.00390625" style="0" customWidth="1"/>
  </cols>
  <sheetData>
    <row r="1" spans="1:5" ht="15.75">
      <c r="A1" s="1"/>
      <c r="C1" s="30"/>
      <c r="D1" s="30"/>
      <c r="E1" s="31" t="s">
        <v>40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5" ht="138" customHeight="1">
      <c r="A5" s="243" t="s">
        <v>70</v>
      </c>
      <c r="B5" s="243"/>
      <c r="C5" s="243"/>
      <c r="D5" s="243"/>
      <c r="E5" s="243"/>
    </row>
    <row r="6" spans="1:5" ht="15.75">
      <c r="A6" s="15"/>
      <c r="B6" s="15"/>
      <c r="C6" s="260" t="s">
        <v>0</v>
      </c>
      <c r="D6" s="260"/>
      <c r="E6" s="260"/>
    </row>
    <row r="7" spans="1:5" ht="30.75" customHeight="1">
      <c r="A7" s="102" t="s">
        <v>1</v>
      </c>
      <c r="B7" s="102" t="s">
        <v>2</v>
      </c>
      <c r="C7" s="111" t="s">
        <v>26</v>
      </c>
      <c r="D7" s="116" t="s">
        <v>29</v>
      </c>
      <c r="E7" s="111" t="s">
        <v>24</v>
      </c>
    </row>
    <row r="8" spans="1:5" ht="16.5" customHeight="1">
      <c r="A8" s="84">
        <v>1</v>
      </c>
      <c r="B8" s="38" t="s">
        <v>3</v>
      </c>
      <c r="C8" s="158">
        <v>5590.14</v>
      </c>
      <c r="D8" s="158">
        <v>5590.14</v>
      </c>
      <c r="E8" s="178">
        <f>D8/C8*100</f>
        <v>100</v>
      </c>
    </row>
    <row r="9" spans="1:5" ht="15.75">
      <c r="A9" s="85">
        <v>2</v>
      </c>
      <c r="B9" s="38" t="s">
        <v>4</v>
      </c>
      <c r="C9" s="159">
        <v>4548</v>
      </c>
      <c r="D9" s="159">
        <v>4548</v>
      </c>
      <c r="E9" s="177">
        <f aca="true" t="shared" si="0" ref="E9:E26">D9/C9*100</f>
        <v>100</v>
      </c>
    </row>
    <row r="10" spans="1:5" ht="15.75">
      <c r="A10" s="85">
        <v>3</v>
      </c>
      <c r="B10" s="38" t="s">
        <v>22</v>
      </c>
      <c r="C10" s="159">
        <v>9000</v>
      </c>
      <c r="D10" s="159">
        <v>9000</v>
      </c>
      <c r="E10" s="177">
        <f t="shared" si="0"/>
        <v>100</v>
      </c>
    </row>
    <row r="11" spans="1:5" ht="15.75">
      <c r="A11" s="85">
        <v>4</v>
      </c>
      <c r="B11" s="38" t="s">
        <v>5</v>
      </c>
      <c r="C11" s="159">
        <v>1728.1</v>
      </c>
      <c r="D11" s="159">
        <v>1718.1</v>
      </c>
      <c r="E11" s="177">
        <f t="shared" si="0"/>
        <v>99.42132978415601</v>
      </c>
    </row>
    <row r="12" spans="1:5" ht="15.75">
      <c r="A12" s="85">
        <v>5</v>
      </c>
      <c r="B12" s="38" t="s">
        <v>6</v>
      </c>
      <c r="C12" s="159">
        <v>3463.25</v>
      </c>
      <c r="D12" s="159">
        <v>3463.25</v>
      </c>
      <c r="E12" s="177">
        <f t="shared" si="0"/>
        <v>100</v>
      </c>
    </row>
    <row r="13" spans="1:5" ht="15.75">
      <c r="A13" s="85">
        <v>6</v>
      </c>
      <c r="B13" s="38" t="s">
        <v>7</v>
      </c>
      <c r="C13" s="159">
        <v>4562</v>
      </c>
      <c r="D13" s="159">
        <v>3919.59584</v>
      </c>
      <c r="E13" s="177">
        <f t="shared" si="0"/>
        <v>85.91836562911004</v>
      </c>
    </row>
    <row r="14" spans="1:5" ht="15.75">
      <c r="A14" s="85">
        <v>7</v>
      </c>
      <c r="B14" s="38" t="s">
        <v>8</v>
      </c>
      <c r="C14" s="159">
        <v>364</v>
      </c>
      <c r="D14" s="159">
        <v>364</v>
      </c>
      <c r="E14" s="177">
        <f t="shared" si="0"/>
        <v>100</v>
      </c>
    </row>
    <row r="15" spans="1:5" ht="15.75">
      <c r="A15" s="85">
        <v>8</v>
      </c>
      <c r="B15" s="38" t="s">
        <v>9</v>
      </c>
      <c r="C15" s="159">
        <v>3868.5</v>
      </c>
      <c r="D15" s="159">
        <v>3219.60645</v>
      </c>
      <c r="E15" s="177">
        <f t="shared" si="0"/>
        <v>83.22622334238078</v>
      </c>
    </row>
    <row r="16" spans="1:5" ht="15.75">
      <c r="A16" s="85">
        <v>9</v>
      </c>
      <c r="B16" s="38" t="s">
        <v>10</v>
      </c>
      <c r="C16" s="159">
        <v>4041</v>
      </c>
      <c r="D16" s="159">
        <v>4025.1</v>
      </c>
      <c r="E16" s="177">
        <f t="shared" si="0"/>
        <v>99.60653303637713</v>
      </c>
    </row>
    <row r="17" spans="1:5" ht="15.75">
      <c r="A17" s="85">
        <v>10</v>
      </c>
      <c r="B17" s="38" t="s">
        <v>11</v>
      </c>
      <c r="C17" s="159">
        <v>6140</v>
      </c>
      <c r="D17" s="159">
        <v>5770</v>
      </c>
      <c r="E17" s="177">
        <f t="shared" si="0"/>
        <v>93.97394136807817</v>
      </c>
    </row>
    <row r="18" spans="1:5" ht="15.75">
      <c r="A18" s="85">
        <v>11</v>
      </c>
      <c r="B18" s="38" t="s">
        <v>12</v>
      </c>
      <c r="C18" s="159">
        <v>2929.45</v>
      </c>
      <c r="D18" s="159">
        <v>2929.45</v>
      </c>
      <c r="E18" s="177">
        <f t="shared" si="0"/>
        <v>100</v>
      </c>
    </row>
    <row r="19" spans="1:5" ht="15.75">
      <c r="A19" s="85">
        <v>12</v>
      </c>
      <c r="B19" s="38" t="s">
        <v>13</v>
      </c>
      <c r="C19" s="159">
        <v>2025.65</v>
      </c>
      <c r="D19" s="159">
        <v>2025.65</v>
      </c>
      <c r="E19" s="177">
        <f t="shared" si="0"/>
        <v>100</v>
      </c>
    </row>
    <row r="20" spans="1:5" ht="15.75">
      <c r="A20" s="85">
        <v>13</v>
      </c>
      <c r="B20" s="38" t="s">
        <v>14</v>
      </c>
      <c r="C20" s="159">
        <v>520</v>
      </c>
      <c r="D20" s="159">
        <v>365.8201</v>
      </c>
      <c r="E20" s="177">
        <f t="shared" si="0"/>
        <v>70.35001923076923</v>
      </c>
    </row>
    <row r="21" spans="1:5" ht="15.75">
      <c r="A21" s="85">
        <v>14</v>
      </c>
      <c r="B21" s="38" t="s">
        <v>15</v>
      </c>
      <c r="C21" s="159">
        <v>17016</v>
      </c>
      <c r="D21" s="159">
        <v>17016</v>
      </c>
      <c r="E21" s="177">
        <f t="shared" si="0"/>
        <v>100</v>
      </c>
    </row>
    <row r="22" spans="1:5" ht="15.75">
      <c r="A22" s="85">
        <v>15</v>
      </c>
      <c r="B22" s="38" t="s">
        <v>16</v>
      </c>
      <c r="C22" s="159">
        <v>390.048</v>
      </c>
      <c r="D22" s="159">
        <v>390.048</v>
      </c>
      <c r="E22" s="177">
        <f t="shared" si="0"/>
        <v>100</v>
      </c>
    </row>
    <row r="23" spans="1:5" ht="15.75">
      <c r="A23" s="85">
        <v>16</v>
      </c>
      <c r="B23" s="38" t="s">
        <v>17</v>
      </c>
      <c r="C23" s="159">
        <v>15487.9</v>
      </c>
      <c r="D23" s="159">
        <v>15487.9</v>
      </c>
      <c r="E23" s="177">
        <f t="shared" si="0"/>
        <v>100</v>
      </c>
    </row>
    <row r="24" spans="1:5" ht="15.75">
      <c r="A24" s="85">
        <v>17</v>
      </c>
      <c r="B24" s="38" t="s">
        <v>18</v>
      </c>
      <c r="C24" s="159">
        <v>2595.058</v>
      </c>
      <c r="D24" s="159">
        <v>2595.058</v>
      </c>
      <c r="E24" s="177">
        <f t="shared" si="0"/>
        <v>100</v>
      </c>
    </row>
    <row r="25" spans="1:5" ht="15.75">
      <c r="A25" s="85">
        <v>18</v>
      </c>
      <c r="B25" s="38" t="s">
        <v>19</v>
      </c>
      <c r="C25" s="159">
        <v>27597.6</v>
      </c>
      <c r="D25" s="159">
        <v>27473.6</v>
      </c>
      <c r="E25" s="177">
        <f t="shared" si="0"/>
        <v>99.55068556686089</v>
      </c>
    </row>
    <row r="26" spans="1:7" ht="15.75">
      <c r="A26" s="85">
        <v>19</v>
      </c>
      <c r="B26" s="38" t="s">
        <v>21</v>
      </c>
      <c r="C26" s="159">
        <v>44030</v>
      </c>
      <c r="D26" s="159">
        <f>41904.8612+1623.28388</f>
        <v>43528.14508</v>
      </c>
      <c r="E26" s="177">
        <f t="shared" si="0"/>
        <v>98.86019777424484</v>
      </c>
      <c r="G26" s="14"/>
    </row>
    <row r="27" spans="1:5" ht="15.75">
      <c r="A27" s="4"/>
      <c r="B27" s="38"/>
      <c r="C27" s="159"/>
      <c r="D27" s="159"/>
      <c r="E27" s="177"/>
    </row>
    <row r="28" spans="1:5" ht="19.5" customHeight="1">
      <c r="A28" s="64"/>
      <c r="B28" s="137" t="s">
        <v>20</v>
      </c>
      <c r="C28" s="109">
        <f>SUM(C8:C27)</f>
        <v>155896.696</v>
      </c>
      <c r="D28" s="167">
        <f>SUM(D8:D27)</f>
        <v>153429.46347000002</v>
      </c>
      <c r="E28" s="179">
        <f>D28/C28*100</f>
        <v>98.41739267521103</v>
      </c>
    </row>
    <row r="29" spans="1:2" ht="15.75">
      <c r="A29" s="1"/>
      <c r="B29" s="1"/>
    </row>
  </sheetData>
  <sheetProtection/>
  <mergeCells count="3">
    <mergeCell ref="A4:E4"/>
    <mergeCell ref="A5:E5"/>
    <mergeCell ref="C6:E6"/>
  </mergeCells>
  <printOptions horizontalCentered="1"/>
  <pageMargins left="0.8267716535433072" right="0.1968503937007874" top="0.5511811023622047" bottom="0.984251968503937" header="0.1968503937007874" footer="0.5118110236220472"/>
  <pageSetup firstPageNumber="173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9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5.140625" style="0" customWidth="1"/>
    <col min="2" max="2" width="29.8515625" style="0" customWidth="1"/>
    <col min="3" max="5" width="14.7109375" style="0" customWidth="1"/>
  </cols>
  <sheetData>
    <row r="1" spans="1:5" ht="15.75">
      <c r="A1" s="1"/>
      <c r="C1" s="30"/>
      <c r="D1" s="30"/>
      <c r="E1" s="31" t="s">
        <v>41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5" ht="144" customHeight="1">
      <c r="A5" s="261" t="s">
        <v>145</v>
      </c>
      <c r="B5" s="261"/>
      <c r="C5" s="261"/>
      <c r="D5" s="261"/>
      <c r="E5" s="261"/>
    </row>
    <row r="6" spans="1:5" ht="15.75">
      <c r="A6" s="15"/>
      <c r="B6" s="15"/>
      <c r="E6" s="16" t="s">
        <v>0</v>
      </c>
    </row>
    <row r="7" spans="1:5" ht="30" customHeight="1">
      <c r="A7" s="102" t="s">
        <v>1</v>
      </c>
      <c r="B7" s="102" t="s">
        <v>2</v>
      </c>
      <c r="C7" s="116" t="s">
        <v>26</v>
      </c>
      <c r="D7" s="116" t="s">
        <v>29</v>
      </c>
      <c r="E7" s="116" t="s">
        <v>24</v>
      </c>
    </row>
    <row r="8" spans="1:5" ht="16.5" customHeight="1">
      <c r="A8" s="84">
        <v>1</v>
      </c>
      <c r="B8" s="38" t="s">
        <v>3</v>
      </c>
      <c r="C8" s="158">
        <v>1064.4</v>
      </c>
      <c r="D8" s="158">
        <v>1064.4</v>
      </c>
      <c r="E8" s="138">
        <f>D8/C8*100</f>
        <v>100</v>
      </c>
    </row>
    <row r="9" spans="1:5" ht="15.75">
      <c r="A9" s="85">
        <v>2</v>
      </c>
      <c r="B9" s="38" t="s">
        <v>4</v>
      </c>
      <c r="C9" s="159">
        <v>956.5</v>
      </c>
      <c r="D9" s="159">
        <v>956.5</v>
      </c>
      <c r="E9" s="63">
        <f aca="true" t="shared" si="0" ref="E9:E26">D9/C9*100</f>
        <v>100</v>
      </c>
    </row>
    <row r="10" spans="1:5" ht="15.75">
      <c r="A10" s="85">
        <v>3</v>
      </c>
      <c r="B10" s="38" t="s">
        <v>22</v>
      </c>
      <c r="C10" s="159">
        <v>989.5</v>
      </c>
      <c r="D10" s="159">
        <v>989.5</v>
      </c>
      <c r="E10" s="63">
        <f t="shared" si="0"/>
        <v>100</v>
      </c>
    </row>
    <row r="11" spans="1:5" ht="15.75">
      <c r="A11" s="85">
        <v>4</v>
      </c>
      <c r="B11" s="38" t="s">
        <v>5</v>
      </c>
      <c r="C11" s="159">
        <v>957.5</v>
      </c>
      <c r="D11" s="159">
        <v>957.5</v>
      </c>
      <c r="E11" s="63">
        <f t="shared" si="0"/>
        <v>100</v>
      </c>
    </row>
    <row r="12" spans="1:5" ht="15.75">
      <c r="A12" s="85">
        <v>5</v>
      </c>
      <c r="B12" s="38" t="s">
        <v>6</v>
      </c>
      <c r="C12" s="159">
        <v>1427.7</v>
      </c>
      <c r="D12" s="159">
        <v>1389.0788</v>
      </c>
      <c r="E12" s="63">
        <f t="shared" si="0"/>
        <v>97.29486586817958</v>
      </c>
    </row>
    <row r="13" spans="1:5" ht="15.75">
      <c r="A13" s="85">
        <v>6</v>
      </c>
      <c r="B13" s="38" t="s">
        <v>7</v>
      </c>
      <c r="C13" s="159">
        <v>1168.5</v>
      </c>
      <c r="D13" s="159">
        <v>1168.5</v>
      </c>
      <c r="E13" s="63">
        <f t="shared" si="0"/>
        <v>100</v>
      </c>
    </row>
    <row r="14" spans="1:5" ht="15.75">
      <c r="A14" s="85">
        <v>7</v>
      </c>
      <c r="B14" s="38" t="s">
        <v>8</v>
      </c>
      <c r="C14" s="159">
        <v>487.2</v>
      </c>
      <c r="D14" s="159">
        <v>487.2</v>
      </c>
      <c r="E14" s="63">
        <f t="shared" si="0"/>
        <v>100</v>
      </c>
    </row>
    <row r="15" spans="1:5" ht="15.75">
      <c r="A15" s="85">
        <v>8</v>
      </c>
      <c r="B15" s="38" t="s">
        <v>9</v>
      </c>
      <c r="C15" s="159">
        <v>493.2</v>
      </c>
      <c r="D15" s="159">
        <v>493.2</v>
      </c>
      <c r="E15" s="63">
        <f t="shared" si="0"/>
        <v>100</v>
      </c>
    </row>
    <row r="16" spans="1:5" ht="15.75">
      <c r="A16" s="85">
        <v>9</v>
      </c>
      <c r="B16" s="38" t="s">
        <v>10</v>
      </c>
      <c r="C16" s="159">
        <v>488.2</v>
      </c>
      <c r="D16" s="159">
        <v>488.2</v>
      </c>
      <c r="E16" s="63">
        <f t="shared" si="0"/>
        <v>100</v>
      </c>
    </row>
    <row r="17" spans="1:5" ht="15.75">
      <c r="A17" s="85">
        <v>10</v>
      </c>
      <c r="B17" s="38" t="s">
        <v>11</v>
      </c>
      <c r="C17" s="159">
        <v>961.5</v>
      </c>
      <c r="D17" s="159">
        <v>961.5</v>
      </c>
      <c r="E17" s="63">
        <f t="shared" si="0"/>
        <v>100</v>
      </c>
    </row>
    <row r="18" spans="1:5" ht="15.75">
      <c r="A18" s="85">
        <v>11</v>
      </c>
      <c r="B18" s="38" t="s">
        <v>12</v>
      </c>
      <c r="C18" s="159">
        <v>481.2</v>
      </c>
      <c r="D18" s="159">
        <v>481.2</v>
      </c>
      <c r="E18" s="63">
        <f t="shared" si="0"/>
        <v>100</v>
      </c>
    </row>
    <row r="19" spans="1:5" ht="15.75">
      <c r="A19" s="85">
        <v>12</v>
      </c>
      <c r="B19" s="38" t="s">
        <v>13</v>
      </c>
      <c r="C19" s="159">
        <v>548.3</v>
      </c>
      <c r="D19" s="159">
        <v>548.3</v>
      </c>
      <c r="E19" s="63">
        <f t="shared" si="0"/>
        <v>100</v>
      </c>
    </row>
    <row r="20" spans="1:5" ht="15.75">
      <c r="A20" s="85">
        <v>13</v>
      </c>
      <c r="B20" s="38" t="s">
        <v>14</v>
      </c>
      <c r="C20" s="159">
        <v>548.3</v>
      </c>
      <c r="D20" s="159">
        <v>548.3</v>
      </c>
      <c r="E20" s="63">
        <f t="shared" si="0"/>
        <v>100</v>
      </c>
    </row>
    <row r="21" spans="1:5" ht="15.75">
      <c r="A21" s="85">
        <v>14</v>
      </c>
      <c r="B21" s="38" t="s">
        <v>15</v>
      </c>
      <c r="C21" s="159">
        <v>1384.7</v>
      </c>
      <c r="D21" s="159">
        <v>1384.7</v>
      </c>
      <c r="E21" s="63">
        <f t="shared" si="0"/>
        <v>100</v>
      </c>
    </row>
    <row r="22" spans="1:5" ht="15.75">
      <c r="A22" s="85">
        <v>15</v>
      </c>
      <c r="B22" s="38" t="s">
        <v>16</v>
      </c>
      <c r="C22" s="159">
        <v>483.2</v>
      </c>
      <c r="D22" s="159">
        <v>483.2</v>
      </c>
      <c r="E22" s="63">
        <f t="shared" si="0"/>
        <v>100</v>
      </c>
    </row>
    <row r="23" spans="1:5" ht="15.75">
      <c r="A23" s="85">
        <v>16</v>
      </c>
      <c r="B23" s="38" t="s">
        <v>17</v>
      </c>
      <c r="C23" s="159">
        <v>966.5</v>
      </c>
      <c r="D23" s="159">
        <v>966.5</v>
      </c>
      <c r="E23" s="63">
        <f t="shared" si="0"/>
        <v>100</v>
      </c>
    </row>
    <row r="24" spans="1:5" ht="15.75">
      <c r="A24" s="85">
        <v>17</v>
      </c>
      <c r="B24" s="38" t="s">
        <v>18</v>
      </c>
      <c r="C24" s="159">
        <v>562.2</v>
      </c>
      <c r="D24" s="159">
        <v>562.2</v>
      </c>
      <c r="E24" s="63">
        <f t="shared" si="0"/>
        <v>100</v>
      </c>
    </row>
    <row r="25" spans="1:5" ht="15.75">
      <c r="A25" s="85">
        <v>18</v>
      </c>
      <c r="B25" s="38" t="s">
        <v>19</v>
      </c>
      <c r="C25" s="159">
        <v>1042.5</v>
      </c>
      <c r="D25" s="159">
        <v>1042.5</v>
      </c>
      <c r="E25" s="63">
        <f t="shared" si="0"/>
        <v>100</v>
      </c>
    </row>
    <row r="26" spans="1:5" ht="15.75">
      <c r="A26" s="85">
        <v>19</v>
      </c>
      <c r="B26" s="38" t="s">
        <v>21</v>
      </c>
      <c r="C26" s="159">
        <v>17945.7</v>
      </c>
      <c r="D26" s="159">
        <v>17945.7</v>
      </c>
      <c r="E26" s="63">
        <f t="shared" si="0"/>
        <v>100</v>
      </c>
    </row>
    <row r="27" spans="1:6" ht="15.75">
      <c r="A27" s="4"/>
      <c r="B27" s="38"/>
      <c r="C27" s="81"/>
      <c r="D27" s="81"/>
      <c r="E27" s="63"/>
      <c r="F27" s="14"/>
    </row>
    <row r="28" spans="1:5" ht="19.5" customHeight="1">
      <c r="A28" s="64"/>
      <c r="B28" s="137" t="s">
        <v>20</v>
      </c>
      <c r="C28" s="218">
        <f>SUM(C8:C27)</f>
        <v>32956.8</v>
      </c>
      <c r="D28" s="218">
        <f>SUM(D8:D27)</f>
        <v>32918.1788</v>
      </c>
      <c r="E28" s="112">
        <f>D28/C28*100</f>
        <v>99.88281265171376</v>
      </c>
    </row>
    <row r="29" spans="1:2" ht="15.75">
      <c r="A29" s="1"/>
      <c r="B29" s="1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74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9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6.28125" style="0" customWidth="1"/>
    <col min="2" max="2" width="32.28125" style="0" customWidth="1"/>
    <col min="3" max="3" width="17.421875" style="0" customWidth="1"/>
    <col min="4" max="4" width="16.7109375" style="0" customWidth="1"/>
    <col min="5" max="5" width="17.7109375" style="0" customWidth="1"/>
  </cols>
  <sheetData>
    <row r="1" spans="1:5" ht="15.75">
      <c r="A1" s="1"/>
      <c r="C1" s="30"/>
      <c r="D1" s="30"/>
      <c r="E1" s="31" t="s">
        <v>42</v>
      </c>
    </row>
    <row r="2" spans="1:5" ht="15.75">
      <c r="A2" s="1"/>
      <c r="C2" s="30"/>
      <c r="D2" s="30"/>
      <c r="E2" s="45" t="s">
        <v>36</v>
      </c>
    </row>
    <row r="3" spans="1:5" ht="6" customHeight="1">
      <c r="A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5" ht="102.75" customHeight="1">
      <c r="A5" s="262" t="s">
        <v>146</v>
      </c>
      <c r="B5" s="262"/>
      <c r="C5" s="262"/>
      <c r="D5" s="262"/>
      <c r="E5" s="262"/>
    </row>
    <row r="6" spans="1:5" ht="15.75">
      <c r="A6" s="15"/>
      <c r="B6" s="15"/>
      <c r="D6" s="54"/>
      <c r="E6" s="169" t="s">
        <v>0</v>
      </c>
    </row>
    <row r="7" spans="1:5" ht="30" customHeight="1">
      <c r="A7" s="102" t="s">
        <v>1</v>
      </c>
      <c r="B7" s="102" t="s">
        <v>2</v>
      </c>
      <c r="C7" s="116" t="s">
        <v>26</v>
      </c>
      <c r="D7" s="116" t="s">
        <v>29</v>
      </c>
      <c r="E7" s="155" t="s">
        <v>24</v>
      </c>
    </row>
    <row r="8" spans="1:5" ht="16.5" customHeight="1">
      <c r="A8" s="84">
        <v>1</v>
      </c>
      <c r="B8" s="38" t="s">
        <v>3</v>
      </c>
      <c r="C8" s="158">
        <v>4961.192</v>
      </c>
      <c r="D8" s="158">
        <v>4961.192</v>
      </c>
      <c r="E8" s="152">
        <f>D8/C8*100</f>
        <v>100</v>
      </c>
    </row>
    <row r="9" spans="1:5" ht="15.75">
      <c r="A9" s="85">
        <v>2</v>
      </c>
      <c r="B9" s="38" t="s">
        <v>4</v>
      </c>
      <c r="C9" s="159">
        <v>4799.958</v>
      </c>
      <c r="D9" s="159">
        <v>4799.958</v>
      </c>
      <c r="E9" s="153">
        <f aca="true" t="shared" si="0" ref="E9:E26">D9/C9*100</f>
        <v>100</v>
      </c>
    </row>
    <row r="10" spans="1:5" ht="15.75">
      <c r="A10" s="85">
        <v>3</v>
      </c>
      <c r="B10" s="38" t="s">
        <v>22</v>
      </c>
      <c r="C10" s="159">
        <v>7999.339</v>
      </c>
      <c r="D10" s="159">
        <v>7999.339</v>
      </c>
      <c r="E10" s="153">
        <f t="shared" si="0"/>
        <v>100</v>
      </c>
    </row>
    <row r="11" spans="1:5" ht="15.75">
      <c r="A11" s="85">
        <v>4</v>
      </c>
      <c r="B11" s="38" t="s">
        <v>5</v>
      </c>
      <c r="C11" s="159">
        <v>5648.29</v>
      </c>
      <c r="D11" s="159">
        <v>5648.29</v>
      </c>
      <c r="E11" s="153">
        <f t="shared" si="0"/>
        <v>100</v>
      </c>
    </row>
    <row r="12" spans="1:5" ht="15.75">
      <c r="A12" s="85">
        <v>5</v>
      </c>
      <c r="B12" s="38" t="s">
        <v>6</v>
      </c>
      <c r="C12" s="159">
        <v>12751.524</v>
      </c>
      <c r="D12" s="159">
        <v>12751.524</v>
      </c>
      <c r="E12" s="153">
        <f t="shared" si="0"/>
        <v>100</v>
      </c>
    </row>
    <row r="13" spans="1:5" ht="15.75">
      <c r="A13" s="85">
        <v>6</v>
      </c>
      <c r="B13" s="38" t="s">
        <v>7</v>
      </c>
      <c r="C13" s="159">
        <v>2319.636</v>
      </c>
      <c r="D13" s="159">
        <v>2319.636</v>
      </c>
      <c r="E13" s="153">
        <f t="shared" si="0"/>
        <v>100</v>
      </c>
    </row>
    <row r="14" spans="1:5" ht="15.75">
      <c r="A14" s="85">
        <v>7</v>
      </c>
      <c r="B14" s="38" t="s">
        <v>8</v>
      </c>
      <c r="C14" s="159">
        <v>3942.039</v>
      </c>
      <c r="D14" s="159">
        <v>3942.039</v>
      </c>
      <c r="E14" s="153">
        <f t="shared" si="0"/>
        <v>100</v>
      </c>
    </row>
    <row r="15" spans="1:5" ht="15.75">
      <c r="A15" s="85">
        <v>8</v>
      </c>
      <c r="B15" s="38" t="s">
        <v>9</v>
      </c>
      <c r="C15" s="159">
        <v>5272.503</v>
      </c>
      <c r="D15" s="159">
        <v>5272.503</v>
      </c>
      <c r="E15" s="153">
        <f t="shared" si="0"/>
        <v>100</v>
      </c>
    </row>
    <row r="16" spans="1:5" ht="15.75">
      <c r="A16" s="85">
        <v>9</v>
      </c>
      <c r="B16" s="38" t="s">
        <v>10</v>
      </c>
      <c r="C16" s="159">
        <v>4078.249</v>
      </c>
      <c r="D16" s="159">
        <v>4078.249</v>
      </c>
      <c r="E16" s="153">
        <f t="shared" si="0"/>
        <v>100</v>
      </c>
    </row>
    <row r="17" spans="1:5" ht="15.75">
      <c r="A17" s="85">
        <v>10</v>
      </c>
      <c r="B17" s="38" t="s">
        <v>11</v>
      </c>
      <c r="C17" s="159">
        <v>6170.655</v>
      </c>
      <c r="D17" s="159">
        <v>6170.655</v>
      </c>
      <c r="E17" s="153">
        <f t="shared" si="0"/>
        <v>100</v>
      </c>
    </row>
    <row r="18" spans="1:5" ht="15.75">
      <c r="A18" s="85">
        <v>11</v>
      </c>
      <c r="B18" s="38" t="s">
        <v>12</v>
      </c>
      <c r="C18" s="159">
        <v>3102.383</v>
      </c>
      <c r="D18" s="159">
        <v>3102.34608</v>
      </c>
      <c r="E18" s="153">
        <f t="shared" si="0"/>
        <v>99.99880994706328</v>
      </c>
    </row>
    <row r="19" spans="1:5" ht="15.75">
      <c r="A19" s="85">
        <v>12</v>
      </c>
      <c r="B19" s="38" t="s">
        <v>13</v>
      </c>
      <c r="C19" s="159">
        <v>686.079</v>
      </c>
      <c r="D19" s="159">
        <v>686.079</v>
      </c>
      <c r="E19" s="153">
        <f t="shared" si="0"/>
        <v>100</v>
      </c>
    </row>
    <row r="20" spans="1:5" ht="15.75">
      <c r="A20" s="85">
        <v>13</v>
      </c>
      <c r="B20" s="38" t="s">
        <v>14</v>
      </c>
      <c r="C20" s="159">
        <v>2866.395</v>
      </c>
      <c r="D20" s="159">
        <v>2866.395</v>
      </c>
      <c r="E20" s="153">
        <f t="shared" si="0"/>
        <v>100</v>
      </c>
    </row>
    <row r="21" spans="1:5" ht="15.75">
      <c r="A21" s="85">
        <v>14</v>
      </c>
      <c r="B21" s="38" t="s">
        <v>15</v>
      </c>
      <c r="C21" s="159">
        <v>7096.214</v>
      </c>
      <c r="D21" s="159">
        <v>7096.214</v>
      </c>
      <c r="E21" s="153">
        <f t="shared" si="0"/>
        <v>100</v>
      </c>
    </row>
    <row r="22" spans="1:5" ht="15.75">
      <c r="A22" s="85">
        <v>15</v>
      </c>
      <c r="B22" s="38" t="s">
        <v>16</v>
      </c>
      <c r="C22" s="159">
        <v>2466.995</v>
      </c>
      <c r="D22" s="159">
        <v>2466.995</v>
      </c>
      <c r="E22" s="153">
        <f t="shared" si="0"/>
        <v>100</v>
      </c>
    </row>
    <row r="23" spans="1:7" ht="15.75">
      <c r="A23" s="85">
        <v>16</v>
      </c>
      <c r="B23" s="38" t="s">
        <v>17</v>
      </c>
      <c r="C23" s="159">
        <v>3511.235</v>
      </c>
      <c r="D23" s="159">
        <v>3511.235</v>
      </c>
      <c r="E23" s="153">
        <f t="shared" si="0"/>
        <v>100</v>
      </c>
      <c r="G23" s="14"/>
    </row>
    <row r="24" spans="1:7" ht="15.75">
      <c r="A24" s="85">
        <v>17</v>
      </c>
      <c r="B24" s="38" t="s">
        <v>18</v>
      </c>
      <c r="C24" s="159">
        <v>3904.387</v>
      </c>
      <c r="D24" s="159">
        <v>3904.387</v>
      </c>
      <c r="E24" s="153">
        <f t="shared" si="0"/>
        <v>100</v>
      </c>
      <c r="G24" s="14"/>
    </row>
    <row r="25" spans="1:5" ht="15.75">
      <c r="A25" s="85">
        <v>18</v>
      </c>
      <c r="B25" s="38" t="s">
        <v>19</v>
      </c>
      <c r="C25" s="159">
        <v>3836.368</v>
      </c>
      <c r="D25" s="159">
        <v>3836.368</v>
      </c>
      <c r="E25" s="153">
        <f t="shared" si="0"/>
        <v>100</v>
      </c>
    </row>
    <row r="26" spans="1:5" ht="15.75">
      <c r="A26" s="85">
        <v>19</v>
      </c>
      <c r="B26" s="38" t="s">
        <v>21</v>
      </c>
      <c r="C26" s="159">
        <v>60184.912</v>
      </c>
      <c r="D26" s="159">
        <f>55392.965+4689.731</f>
        <v>60082.695999999996</v>
      </c>
      <c r="E26" s="153">
        <f t="shared" si="0"/>
        <v>99.83016341371406</v>
      </c>
    </row>
    <row r="27" spans="1:5" ht="15.75">
      <c r="A27" s="4"/>
      <c r="B27" s="38"/>
      <c r="C27" s="141"/>
      <c r="D27" s="89"/>
      <c r="E27" s="153"/>
    </row>
    <row r="28" spans="1:5" ht="19.5" customHeight="1">
      <c r="A28" s="64"/>
      <c r="B28" s="137" t="s">
        <v>20</v>
      </c>
      <c r="C28" s="109">
        <f>SUM(C8:C27)</f>
        <v>145598.353</v>
      </c>
      <c r="D28" s="109">
        <f>SUM(D8:D27)</f>
        <v>145496.10008</v>
      </c>
      <c r="E28" s="113">
        <f>D28/C28*100</f>
        <v>99.92977055173145</v>
      </c>
    </row>
    <row r="29" spans="1:5" ht="15.75">
      <c r="A29" s="1"/>
      <c r="B29" s="1"/>
      <c r="E29" s="53"/>
    </row>
  </sheetData>
  <sheetProtection/>
  <mergeCells count="2">
    <mergeCell ref="A5:E5"/>
    <mergeCell ref="A4:E4"/>
  </mergeCells>
  <printOptions horizontalCentered="1"/>
  <pageMargins left="0.8267716535433072" right="0.1968503937007874" top="0.5511811023622047" bottom="0.984251968503937" header="0.1968503937007874" footer="0.5118110236220472"/>
  <pageSetup firstPageNumber="175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6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.57421875" style="21" customWidth="1"/>
    <col min="2" max="2" width="30.8515625" style="21" customWidth="1"/>
    <col min="3" max="3" width="18.00390625" style="21" customWidth="1"/>
    <col min="4" max="4" width="14.57421875" style="21" customWidth="1"/>
    <col min="5" max="5" width="16.421875" style="21" customWidth="1"/>
    <col min="6" max="16384" width="9.140625" style="21" customWidth="1"/>
  </cols>
  <sheetData>
    <row r="1" spans="1:5" s="20" customFormat="1" ht="15.75">
      <c r="A1" s="18"/>
      <c r="B1" s="19"/>
      <c r="C1" s="30"/>
      <c r="D1" s="30"/>
      <c r="E1" s="31" t="s">
        <v>43</v>
      </c>
    </row>
    <row r="2" spans="1:5" s="20" customFormat="1" ht="15.75">
      <c r="A2" s="18"/>
      <c r="B2" s="19"/>
      <c r="C2" s="30"/>
      <c r="D2" s="30"/>
      <c r="E2" s="45" t="s">
        <v>36</v>
      </c>
    </row>
    <row r="3" spans="1:5" s="20" customFormat="1" ht="15.75">
      <c r="A3" s="18"/>
      <c r="B3" s="19"/>
      <c r="C3" s="30"/>
      <c r="D3" s="31"/>
      <c r="E3" s="31"/>
    </row>
    <row r="4" spans="1:5" ht="19.5" customHeight="1">
      <c r="A4" s="241" t="s">
        <v>28</v>
      </c>
      <c r="B4" s="241"/>
      <c r="C4" s="241"/>
      <c r="D4" s="241"/>
      <c r="E4" s="241"/>
    </row>
    <row r="5" spans="1:5" ht="102.75" customHeight="1">
      <c r="A5" s="263" t="s">
        <v>147</v>
      </c>
      <c r="B5" s="263"/>
      <c r="C5" s="263"/>
      <c r="D5" s="263"/>
      <c r="E5" s="263"/>
    </row>
    <row r="6" spans="1:5" ht="15.75">
      <c r="A6" s="22"/>
      <c r="B6" s="22"/>
      <c r="E6" s="23" t="s">
        <v>0</v>
      </c>
    </row>
    <row r="7" spans="1:5" ht="30" customHeight="1">
      <c r="A7" s="124" t="s">
        <v>1</v>
      </c>
      <c r="B7" s="125" t="s">
        <v>2</v>
      </c>
      <c r="C7" s="111" t="s">
        <v>26</v>
      </c>
      <c r="D7" s="129" t="s">
        <v>29</v>
      </c>
      <c r="E7" s="116" t="s">
        <v>24</v>
      </c>
    </row>
    <row r="8" spans="1:5" ht="16.5" customHeight="1">
      <c r="A8" s="92">
        <v>1</v>
      </c>
      <c r="B8" s="24" t="s">
        <v>3</v>
      </c>
      <c r="C8" s="158">
        <v>8524.3</v>
      </c>
      <c r="D8" s="158">
        <v>8524.3</v>
      </c>
      <c r="E8" s="76">
        <f>D8/C8*100</f>
        <v>100</v>
      </c>
    </row>
    <row r="9" spans="1:5" ht="16.5" customHeight="1">
      <c r="A9" s="35">
        <v>2</v>
      </c>
      <c r="B9" s="24" t="s">
        <v>4</v>
      </c>
      <c r="C9" s="159">
        <v>9994</v>
      </c>
      <c r="D9" s="159">
        <v>9994</v>
      </c>
      <c r="E9" s="77">
        <f aca="true" t="shared" si="0" ref="E9:E24">D9/C9*100</f>
        <v>100</v>
      </c>
    </row>
    <row r="10" spans="1:5" ht="15.75">
      <c r="A10" s="35">
        <v>3</v>
      </c>
      <c r="B10" s="24" t="s">
        <v>22</v>
      </c>
      <c r="C10" s="159">
        <v>16360.3</v>
      </c>
      <c r="D10" s="159">
        <v>16360.3</v>
      </c>
      <c r="E10" s="77">
        <f t="shared" si="0"/>
        <v>100</v>
      </c>
    </row>
    <row r="11" spans="1:5" ht="15.75">
      <c r="A11" s="35">
        <v>4</v>
      </c>
      <c r="B11" s="24" t="s">
        <v>5</v>
      </c>
      <c r="C11" s="159">
        <v>9508.1</v>
      </c>
      <c r="D11" s="159">
        <v>9508.1</v>
      </c>
      <c r="E11" s="77">
        <f t="shared" si="0"/>
        <v>100</v>
      </c>
    </row>
    <row r="12" spans="1:5" ht="15.75">
      <c r="A12" s="35">
        <v>5</v>
      </c>
      <c r="B12" s="24" t="s">
        <v>6</v>
      </c>
      <c r="C12" s="159">
        <v>27112.7</v>
      </c>
      <c r="D12" s="159">
        <v>27112.7</v>
      </c>
      <c r="E12" s="77">
        <f t="shared" si="0"/>
        <v>100</v>
      </c>
    </row>
    <row r="13" spans="1:5" ht="15.75">
      <c r="A13" s="35">
        <v>6</v>
      </c>
      <c r="B13" s="24" t="s">
        <v>7</v>
      </c>
      <c r="C13" s="159">
        <v>4913.4</v>
      </c>
      <c r="D13" s="159">
        <v>4913.4</v>
      </c>
      <c r="E13" s="77">
        <f t="shared" si="0"/>
        <v>100</v>
      </c>
    </row>
    <row r="14" spans="1:5" ht="15.75">
      <c r="A14" s="35">
        <v>7</v>
      </c>
      <c r="B14" s="24" t="s">
        <v>8</v>
      </c>
      <c r="C14" s="159">
        <v>5629.5</v>
      </c>
      <c r="D14" s="159">
        <v>5629.5</v>
      </c>
      <c r="E14" s="77">
        <f t="shared" si="0"/>
        <v>100</v>
      </c>
    </row>
    <row r="15" spans="1:5" ht="15.75">
      <c r="A15" s="35">
        <v>8</v>
      </c>
      <c r="B15" s="24" t="s">
        <v>9</v>
      </c>
      <c r="C15" s="159">
        <v>8135.6</v>
      </c>
      <c r="D15" s="159">
        <v>8135.6</v>
      </c>
      <c r="E15" s="77">
        <f t="shared" si="0"/>
        <v>100</v>
      </c>
    </row>
    <row r="16" spans="1:5" ht="15.75">
      <c r="A16" s="35">
        <v>9</v>
      </c>
      <c r="B16" s="24" t="s">
        <v>10</v>
      </c>
      <c r="C16" s="159">
        <v>6466.7</v>
      </c>
      <c r="D16" s="159">
        <v>6466.7</v>
      </c>
      <c r="E16" s="77">
        <f t="shared" si="0"/>
        <v>100</v>
      </c>
    </row>
    <row r="17" spans="1:5" ht="15.75">
      <c r="A17" s="35">
        <v>10</v>
      </c>
      <c r="B17" s="24" t="s">
        <v>11</v>
      </c>
      <c r="C17" s="159">
        <v>12164.7</v>
      </c>
      <c r="D17" s="159">
        <v>12164.7</v>
      </c>
      <c r="E17" s="77">
        <f t="shared" si="0"/>
        <v>100</v>
      </c>
    </row>
    <row r="18" spans="1:5" ht="15.75">
      <c r="A18" s="35">
        <v>11</v>
      </c>
      <c r="B18" s="24" t="s">
        <v>12</v>
      </c>
      <c r="C18" s="159">
        <v>6925.5</v>
      </c>
      <c r="D18" s="159">
        <v>6925.5</v>
      </c>
      <c r="E18" s="77">
        <f t="shared" si="0"/>
        <v>100</v>
      </c>
    </row>
    <row r="19" spans="1:5" ht="15.75">
      <c r="A19" s="35">
        <v>12</v>
      </c>
      <c r="B19" s="24" t="s">
        <v>13</v>
      </c>
      <c r="C19" s="159">
        <v>1629</v>
      </c>
      <c r="D19" s="159">
        <v>1629</v>
      </c>
      <c r="E19" s="77">
        <f t="shared" si="0"/>
        <v>100</v>
      </c>
    </row>
    <row r="20" spans="1:5" ht="15.75">
      <c r="A20" s="35">
        <v>13</v>
      </c>
      <c r="B20" s="24" t="s">
        <v>14</v>
      </c>
      <c r="C20" s="159">
        <v>5416</v>
      </c>
      <c r="D20" s="159">
        <v>5416</v>
      </c>
      <c r="E20" s="77">
        <f t="shared" si="0"/>
        <v>100</v>
      </c>
    </row>
    <row r="21" spans="1:5" ht="15.75">
      <c r="A21" s="35">
        <v>14</v>
      </c>
      <c r="B21" s="24" t="s">
        <v>15</v>
      </c>
      <c r="C21" s="159">
        <v>15660.1</v>
      </c>
      <c r="D21" s="159">
        <v>15660.1</v>
      </c>
      <c r="E21" s="77">
        <f t="shared" si="0"/>
        <v>100</v>
      </c>
    </row>
    <row r="22" spans="1:5" ht="15.75">
      <c r="A22" s="35">
        <v>15</v>
      </c>
      <c r="B22" s="24" t="s">
        <v>16</v>
      </c>
      <c r="C22" s="159">
        <v>4957.2</v>
      </c>
      <c r="D22" s="159">
        <v>4957.2</v>
      </c>
      <c r="E22" s="77">
        <f t="shared" si="0"/>
        <v>100</v>
      </c>
    </row>
    <row r="23" spans="1:5" ht="15.75">
      <c r="A23" s="35">
        <v>16</v>
      </c>
      <c r="B23" s="24" t="s">
        <v>17</v>
      </c>
      <c r="C23" s="159">
        <v>6481.8</v>
      </c>
      <c r="D23" s="159">
        <v>6481.8</v>
      </c>
      <c r="E23" s="77">
        <f t="shared" si="0"/>
        <v>100</v>
      </c>
    </row>
    <row r="24" spans="1:5" ht="15.75">
      <c r="A24" s="35">
        <v>17</v>
      </c>
      <c r="B24" s="24" t="s">
        <v>18</v>
      </c>
      <c r="C24" s="159">
        <v>6676.2</v>
      </c>
      <c r="D24" s="159">
        <v>6676.2</v>
      </c>
      <c r="E24" s="77">
        <f t="shared" si="0"/>
        <v>100</v>
      </c>
    </row>
    <row r="25" spans="1:5" ht="15.75">
      <c r="A25" s="78"/>
      <c r="B25" s="139"/>
      <c r="C25" s="27"/>
      <c r="D25" s="94"/>
      <c r="E25" s="77"/>
    </row>
    <row r="26" spans="1:5" ht="19.5" customHeight="1">
      <c r="A26" s="26"/>
      <c r="B26" s="126" t="s">
        <v>20</v>
      </c>
      <c r="C26" s="122">
        <f>SUM(C8:C25)</f>
        <v>156555.1</v>
      </c>
      <c r="D26" s="122">
        <f>SUM(D8:D25)</f>
        <v>156555.1</v>
      </c>
      <c r="E26" s="123">
        <f>D26/C26*100</f>
        <v>100</v>
      </c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76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9"/>
  <sheetViews>
    <sheetView view="pageBreakPreview" zoomScaleSheetLayoutView="100" zoomScalePageLayoutView="0" workbookViewId="0" topLeftCell="A1">
      <selection activeCell="L30" sqref="L30"/>
    </sheetView>
  </sheetViews>
  <sheetFormatPr defaultColWidth="9.140625" defaultRowHeight="12.75"/>
  <cols>
    <col min="1" max="1" width="5.140625" style="30" customWidth="1"/>
    <col min="2" max="2" width="28.140625" style="30" customWidth="1"/>
    <col min="3" max="5" width="16.28125" style="30" customWidth="1"/>
    <col min="6" max="16384" width="9.140625" style="30" customWidth="1"/>
  </cols>
  <sheetData>
    <row r="1" spans="1:5" ht="15.75">
      <c r="A1" s="29"/>
      <c r="E1" s="31" t="s">
        <v>44</v>
      </c>
    </row>
    <row r="2" spans="1:5" ht="15.75">
      <c r="A2" s="29"/>
      <c r="E2" s="45" t="s">
        <v>36</v>
      </c>
    </row>
    <row r="3" spans="1:5" ht="15.75">
      <c r="A3" s="29"/>
      <c r="B3" s="29"/>
      <c r="D3" s="31"/>
      <c r="E3" s="31"/>
    </row>
    <row r="4" spans="1:5" ht="19.5" customHeight="1">
      <c r="A4" s="252" t="s">
        <v>28</v>
      </c>
      <c r="B4" s="252"/>
      <c r="C4" s="252"/>
      <c r="D4" s="252"/>
      <c r="E4" s="252"/>
    </row>
    <row r="5" spans="1:6" ht="132" customHeight="1">
      <c r="A5" s="264" t="s">
        <v>148</v>
      </c>
      <c r="B5" s="264"/>
      <c r="C5" s="264"/>
      <c r="D5" s="264"/>
      <c r="E5" s="264"/>
      <c r="F5" s="219"/>
    </row>
    <row r="6" spans="1:5" ht="15.75">
      <c r="A6" s="47"/>
      <c r="B6" s="47"/>
      <c r="E6" s="49" t="s">
        <v>0</v>
      </c>
    </row>
    <row r="7" spans="1:5" ht="30.75" customHeight="1">
      <c r="A7" s="100" t="s">
        <v>1</v>
      </c>
      <c r="B7" s="100" t="s">
        <v>2</v>
      </c>
      <c r="C7" s="99" t="s">
        <v>26</v>
      </c>
      <c r="D7" s="116" t="s">
        <v>29</v>
      </c>
      <c r="E7" s="99" t="s">
        <v>24</v>
      </c>
    </row>
    <row r="8" spans="1:5" ht="16.5" customHeight="1">
      <c r="A8" s="82">
        <v>1</v>
      </c>
      <c r="B8" s="164" t="s">
        <v>3</v>
      </c>
      <c r="C8" s="158">
        <v>3561.397</v>
      </c>
      <c r="D8" s="158">
        <v>3388.728</v>
      </c>
      <c r="E8" s="154">
        <f>D8/C8*100</f>
        <v>95.15164975991163</v>
      </c>
    </row>
    <row r="9" spans="1:5" ht="15.75">
      <c r="A9" s="83">
        <v>2</v>
      </c>
      <c r="B9" s="50" t="s">
        <v>4</v>
      </c>
      <c r="C9" s="159">
        <v>2636.261</v>
      </c>
      <c r="D9" s="159">
        <v>2574.523</v>
      </c>
      <c r="E9" s="60">
        <f aca="true" t="shared" si="0" ref="E9:E26">D9/C9*100</f>
        <v>97.65812262139447</v>
      </c>
    </row>
    <row r="10" spans="1:5" ht="15.75">
      <c r="A10" s="83">
        <v>3</v>
      </c>
      <c r="B10" s="50" t="s">
        <v>27</v>
      </c>
      <c r="C10" s="159">
        <v>7093.578</v>
      </c>
      <c r="D10" s="159">
        <v>7093.578</v>
      </c>
      <c r="E10" s="60">
        <f t="shared" si="0"/>
        <v>100</v>
      </c>
    </row>
    <row r="11" spans="1:5" ht="15.75">
      <c r="A11" s="83">
        <v>4</v>
      </c>
      <c r="B11" s="50" t="s">
        <v>5</v>
      </c>
      <c r="C11" s="159">
        <v>2365.559</v>
      </c>
      <c r="D11" s="159">
        <v>2365.559</v>
      </c>
      <c r="E11" s="60">
        <f t="shared" si="0"/>
        <v>100</v>
      </c>
    </row>
    <row r="12" spans="1:5" ht="15.75">
      <c r="A12" s="83">
        <v>5</v>
      </c>
      <c r="B12" s="165" t="s">
        <v>6</v>
      </c>
      <c r="C12" s="159">
        <v>6453.196</v>
      </c>
      <c r="D12" s="159">
        <v>6437.54709</v>
      </c>
      <c r="E12" s="60">
        <f t="shared" si="0"/>
        <v>99.75750139930663</v>
      </c>
    </row>
    <row r="13" spans="1:5" ht="15.75">
      <c r="A13" s="83">
        <v>6</v>
      </c>
      <c r="B13" s="50" t="s">
        <v>7</v>
      </c>
      <c r="C13" s="159">
        <v>1791.405</v>
      </c>
      <c r="D13" s="159">
        <v>1698.645</v>
      </c>
      <c r="E13" s="60">
        <f t="shared" si="0"/>
        <v>94.82194143702849</v>
      </c>
    </row>
    <row r="14" spans="1:5" ht="15.75">
      <c r="A14" s="83">
        <v>7</v>
      </c>
      <c r="B14" s="50" t="s">
        <v>8</v>
      </c>
      <c r="C14" s="159">
        <v>1547.099</v>
      </c>
      <c r="D14" s="159">
        <v>1547.099</v>
      </c>
      <c r="E14" s="60">
        <f t="shared" si="0"/>
        <v>100</v>
      </c>
    </row>
    <row r="15" spans="1:5" ht="15.75">
      <c r="A15" s="83">
        <v>8</v>
      </c>
      <c r="B15" s="50" t="s">
        <v>9</v>
      </c>
      <c r="C15" s="159">
        <v>1885.348</v>
      </c>
      <c r="D15" s="159">
        <v>1775.337</v>
      </c>
      <c r="E15" s="60">
        <f t="shared" si="0"/>
        <v>94.16494991906004</v>
      </c>
    </row>
    <row r="16" spans="1:5" ht="15.75">
      <c r="A16" s="83">
        <v>9</v>
      </c>
      <c r="B16" s="50" t="s">
        <v>10</v>
      </c>
      <c r="C16" s="159">
        <v>2617.38</v>
      </c>
      <c r="D16" s="159">
        <v>2617.38</v>
      </c>
      <c r="E16" s="60">
        <f t="shared" si="0"/>
        <v>100</v>
      </c>
    </row>
    <row r="17" spans="1:5" ht="15.75">
      <c r="A17" s="83">
        <v>10</v>
      </c>
      <c r="B17" s="50" t="s">
        <v>11</v>
      </c>
      <c r="C17" s="159">
        <v>4348.674</v>
      </c>
      <c r="D17" s="159">
        <v>4067.674</v>
      </c>
      <c r="E17" s="60">
        <f t="shared" si="0"/>
        <v>93.53826016850194</v>
      </c>
    </row>
    <row r="18" spans="1:5" ht="15.75">
      <c r="A18" s="83">
        <v>11</v>
      </c>
      <c r="B18" s="50" t="s">
        <v>12</v>
      </c>
      <c r="C18" s="159">
        <v>3235.369</v>
      </c>
      <c r="D18" s="159">
        <v>3235.369</v>
      </c>
      <c r="E18" s="60">
        <f t="shared" si="0"/>
        <v>100</v>
      </c>
    </row>
    <row r="19" spans="1:5" ht="15.75">
      <c r="A19" s="83">
        <v>12</v>
      </c>
      <c r="B19" s="50" t="s">
        <v>13</v>
      </c>
      <c r="C19" s="159">
        <v>1123.27</v>
      </c>
      <c r="D19" s="159">
        <v>1085.74699</v>
      </c>
      <c r="E19" s="60">
        <f t="shared" si="0"/>
        <v>96.65948436261986</v>
      </c>
    </row>
    <row r="20" spans="1:5" ht="15.75">
      <c r="A20" s="83">
        <v>13</v>
      </c>
      <c r="B20" s="50" t="s">
        <v>14</v>
      </c>
      <c r="C20" s="159">
        <v>1398.786</v>
      </c>
      <c r="D20" s="159">
        <v>1392.857</v>
      </c>
      <c r="E20" s="60">
        <f t="shared" si="0"/>
        <v>99.57613244627841</v>
      </c>
    </row>
    <row r="21" spans="1:5" ht="15.75">
      <c r="A21" s="83">
        <v>14</v>
      </c>
      <c r="B21" s="50" t="s">
        <v>15</v>
      </c>
      <c r="C21" s="159">
        <v>6421.187</v>
      </c>
      <c r="D21" s="159">
        <v>6421.187</v>
      </c>
      <c r="E21" s="60">
        <f t="shared" si="0"/>
        <v>100</v>
      </c>
    </row>
    <row r="22" spans="1:5" ht="15.75">
      <c r="A22" s="83">
        <v>15</v>
      </c>
      <c r="B22" s="50" t="s">
        <v>16</v>
      </c>
      <c r="C22" s="159">
        <v>1679.24</v>
      </c>
      <c r="D22" s="159">
        <v>1679.24</v>
      </c>
      <c r="E22" s="60">
        <f t="shared" si="0"/>
        <v>100</v>
      </c>
    </row>
    <row r="23" spans="1:5" ht="15.75">
      <c r="A23" s="83">
        <v>16</v>
      </c>
      <c r="B23" s="50" t="s">
        <v>17</v>
      </c>
      <c r="C23" s="159">
        <v>2885.582</v>
      </c>
      <c r="D23" s="159">
        <v>2733.755</v>
      </c>
      <c r="E23" s="60">
        <f t="shared" si="0"/>
        <v>94.73842711799561</v>
      </c>
    </row>
    <row r="24" spans="1:7" ht="15.75">
      <c r="A24" s="83">
        <v>17</v>
      </c>
      <c r="B24" s="50" t="s">
        <v>18</v>
      </c>
      <c r="C24" s="159">
        <v>2709.115</v>
      </c>
      <c r="D24" s="159">
        <v>2709.115</v>
      </c>
      <c r="E24" s="60">
        <f t="shared" si="0"/>
        <v>100</v>
      </c>
      <c r="G24" s="48"/>
    </row>
    <row r="25" spans="1:5" ht="15.75">
      <c r="A25" s="83">
        <v>18</v>
      </c>
      <c r="B25" s="50" t="s">
        <v>19</v>
      </c>
      <c r="C25" s="159">
        <v>3010.605</v>
      </c>
      <c r="D25" s="159">
        <v>3010.605</v>
      </c>
      <c r="E25" s="60">
        <f t="shared" si="0"/>
        <v>100</v>
      </c>
    </row>
    <row r="26" spans="1:5" ht="15.75">
      <c r="A26" s="83">
        <v>19</v>
      </c>
      <c r="B26" s="50" t="s">
        <v>25</v>
      </c>
      <c r="C26" s="159">
        <v>11916.726</v>
      </c>
      <c r="D26" s="159">
        <v>11822.62</v>
      </c>
      <c r="E26" s="60">
        <f t="shared" si="0"/>
        <v>99.21030323261607</v>
      </c>
    </row>
    <row r="27" spans="1:5" ht="15.75">
      <c r="A27" s="44"/>
      <c r="B27" s="50"/>
      <c r="C27" s="81"/>
      <c r="D27" s="81"/>
      <c r="E27" s="60"/>
    </row>
    <row r="28" spans="1:5" ht="19.5" customHeight="1">
      <c r="A28" s="65"/>
      <c r="B28" s="168" t="s">
        <v>20</v>
      </c>
      <c r="C28" s="163">
        <f>SUM(C8:C27)</f>
        <v>68679.777</v>
      </c>
      <c r="D28" s="114">
        <f>SUM(D8:D27)</f>
        <v>67656.56508</v>
      </c>
      <c r="E28" s="130">
        <f>D28/C28*100</f>
        <v>98.51017000244482</v>
      </c>
    </row>
    <row r="29" spans="1:2" ht="15.75">
      <c r="A29" s="29"/>
      <c r="B29" s="29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77" useFirstPageNumber="1" fitToHeight="1" fitToWidth="1" horizontalDpi="600" verticalDpi="600" orientation="portrait" paperSize="9" r:id="rId1"/>
  <headerFooter scaleWithDoc="0">
    <oddHeader>&amp;R&amp;"Times New Roman,обычный"&amp;P</oddHeader>
  </headerFooter>
  <colBreaks count="1" manualBreakCount="1">
    <brk id="5" max="36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4.140625" style="0" customWidth="1"/>
    <col min="2" max="2" width="25.7109375" style="0" customWidth="1"/>
    <col min="3" max="5" width="17.140625" style="0" customWidth="1"/>
  </cols>
  <sheetData>
    <row r="1" spans="1:5" ht="15.75">
      <c r="A1" s="1"/>
      <c r="C1" s="30"/>
      <c r="D1" s="30"/>
      <c r="E1" s="31" t="s">
        <v>45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5" ht="120" customHeight="1">
      <c r="A5" s="243" t="s">
        <v>149</v>
      </c>
      <c r="B5" s="243"/>
      <c r="C5" s="243"/>
      <c r="D5" s="243"/>
      <c r="E5" s="243"/>
    </row>
    <row r="6" spans="1:5" ht="15.75">
      <c r="A6" s="15"/>
      <c r="B6" s="15"/>
      <c r="E6" s="16" t="s">
        <v>0</v>
      </c>
    </row>
    <row r="7" spans="1:5" ht="30.75" customHeight="1">
      <c r="A7" s="102" t="s">
        <v>1</v>
      </c>
      <c r="B7" s="102" t="s">
        <v>2</v>
      </c>
      <c r="C7" s="116" t="s">
        <v>26</v>
      </c>
      <c r="D7" s="116" t="s">
        <v>29</v>
      </c>
      <c r="E7" s="116" t="s">
        <v>24</v>
      </c>
    </row>
    <row r="8" spans="1:5" ht="18.75" customHeight="1">
      <c r="A8" s="87">
        <v>1</v>
      </c>
      <c r="B8" s="37" t="s">
        <v>3</v>
      </c>
      <c r="C8" s="278">
        <v>38</v>
      </c>
      <c r="D8" s="278">
        <v>37.98</v>
      </c>
      <c r="E8" s="152">
        <f>D8/C8*100</f>
        <v>99.94736842105262</v>
      </c>
    </row>
    <row r="9" spans="1:5" ht="15.75">
      <c r="A9" s="88">
        <v>2</v>
      </c>
      <c r="B9" s="38" t="s">
        <v>4</v>
      </c>
      <c r="C9" s="141">
        <v>12.7</v>
      </c>
      <c r="D9" s="141">
        <v>12.66041</v>
      </c>
      <c r="E9" s="153">
        <f aca="true" t="shared" si="0" ref="E9:E18">D9/C9*100</f>
        <v>99.68826771653544</v>
      </c>
    </row>
    <row r="10" spans="1:5" ht="15.75">
      <c r="A10" s="88">
        <v>3</v>
      </c>
      <c r="B10" s="38" t="s">
        <v>5</v>
      </c>
      <c r="C10" s="141">
        <v>24.1</v>
      </c>
      <c r="D10" s="141">
        <v>24.072</v>
      </c>
      <c r="E10" s="153">
        <f t="shared" si="0"/>
        <v>99.88381742738588</v>
      </c>
    </row>
    <row r="11" spans="1:5" ht="15.75">
      <c r="A11" s="88">
        <v>4</v>
      </c>
      <c r="B11" s="38" t="s">
        <v>6</v>
      </c>
      <c r="C11" s="141">
        <v>89.3</v>
      </c>
      <c r="D11" s="141">
        <v>89.3</v>
      </c>
      <c r="E11" s="153">
        <f t="shared" si="0"/>
        <v>100</v>
      </c>
    </row>
    <row r="12" spans="1:5" ht="15.75">
      <c r="A12" s="88">
        <v>5</v>
      </c>
      <c r="B12" s="38" t="s">
        <v>7</v>
      </c>
      <c r="C12" s="141">
        <v>11.4</v>
      </c>
      <c r="D12" s="141">
        <v>11.4</v>
      </c>
      <c r="E12" s="153">
        <f t="shared" si="0"/>
        <v>100</v>
      </c>
    </row>
    <row r="13" spans="1:5" ht="15.75">
      <c r="A13" s="88">
        <v>6</v>
      </c>
      <c r="B13" s="38" t="s">
        <v>9</v>
      </c>
      <c r="C13" s="141">
        <v>36.7</v>
      </c>
      <c r="D13" s="141">
        <v>36.7</v>
      </c>
      <c r="E13" s="153">
        <f t="shared" si="0"/>
        <v>100</v>
      </c>
    </row>
    <row r="14" spans="1:5" ht="15.75">
      <c r="A14" s="88">
        <v>7</v>
      </c>
      <c r="B14" s="38" t="s">
        <v>11</v>
      </c>
      <c r="C14" s="141">
        <v>62.1</v>
      </c>
      <c r="D14" s="141">
        <v>62.1</v>
      </c>
      <c r="E14" s="153">
        <f t="shared" si="0"/>
        <v>100</v>
      </c>
    </row>
    <row r="15" spans="1:5" ht="15.75">
      <c r="A15" s="88">
        <v>8</v>
      </c>
      <c r="B15" s="38" t="s">
        <v>14</v>
      </c>
      <c r="C15" s="141">
        <v>51.914</v>
      </c>
      <c r="D15" s="141">
        <v>49.286</v>
      </c>
      <c r="E15" s="153">
        <f t="shared" si="0"/>
        <v>94.93778171591478</v>
      </c>
    </row>
    <row r="16" spans="1:5" ht="15.75">
      <c r="A16" s="88">
        <v>9</v>
      </c>
      <c r="B16" s="38" t="s">
        <v>15</v>
      </c>
      <c r="C16" s="141">
        <v>36.7</v>
      </c>
      <c r="D16" s="141">
        <v>36.7</v>
      </c>
      <c r="E16" s="153">
        <f t="shared" si="0"/>
        <v>100</v>
      </c>
    </row>
    <row r="17" spans="1:5" ht="15.75">
      <c r="A17" s="88">
        <v>10</v>
      </c>
      <c r="B17" s="38" t="s">
        <v>19</v>
      </c>
      <c r="C17" s="141">
        <v>11.4</v>
      </c>
      <c r="D17" s="141">
        <v>11.4</v>
      </c>
      <c r="E17" s="153">
        <f t="shared" si="0"/>
        <v>100</v>
      </c>
    </row>
    <row r="18" spans="1:5" ht="15.75">
      <c r="A18" s="88">
        <v>11</v>
      </c>
      <c r="B18" s="38" t="s">
        <v>21</v>
      </c>
      <c r="C18" s="141">
        <f>643.192+42.448</f>
        <v>685.64</v>
      </c>
      <c r="D18" s="141">
        <f>639.51011+42.23764</f>
        <v>681.74775</v>
      </c>
      <c r="E18" s="153">
        <f t="shared" si="0"/>
        <v>99.43231870952687</v>
      </c>
    </row>
    <row r="19" spans="1:5" ht="15.75">
      <c r="A19" s="88"/>
      <c r="C19" s="141"/>
      <c r="D19" s="141"/>
      <c r="E19" s="153"/>
    </row>
    <row r="20" spans="1:5" ht="18.75" customHeight="1">
      <c r="A20" s="64"/>
      <c r="B20" s="137" t="s">
        <v>20</v>
      </c>
      <c r="C20" s="109">
        <f>SUM(C8:C19)</f>
        <v>1059.954</v>
      </c>
      <c r="D20" s="109">
        <f>SUM(D8:D19)</f>
        <v>1053.34616</v>
      </c>
      <c r="E20" s="113">
        <f>D20/C20*100</f>
        <v>99.37659181436177</v>
      </c>
    </row>
    <row r="21" spans="1:2" ht="15.75">
      <c r="A21" s="1"/>
      <c r="B21" s="1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78" useFirstPageNumber="1" fitToHeight="1" fitToWidth="1" horizontalDpi="600" verticalDpi="600" orientation="portrait" paperSize="9" r:id="rId1"/>
  <headerFooter scaleWithDoc="0">
    <oddHeader>&amp;R&amp;"Times New Roman,обычный"&amp;P</oddHeader>
  </headerFooter>
  <colBreaks count="1" manualBreakCount="1">
    <brk id="5" max="21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9"/>
  <sheetViews>
    <sheetView view="pageBreakPreview" zoomScaleSheetLayoutView="100" zoomScalePageLayoutView="0" workbookViewId="0" topLeftCell="A1">
      <selection activeCell="C8" sqref="C8:D28"/>
    </sheetView>
  </sheetViews>
  <sheetFormatPr defaultColWidth="9.140625" defaultRowHeight="12.75"/>
  <cols>
    <col min="1" max="1" width="4.140625" style="0" customWidth="1"/>
    <col min="2" max="2" width="28.8515625" style="0" customWidth="1"/>
    <col min="3" max="3" width="16.8515625" style="0" customWidth="1"/>
    <col min="4" max="4" width="16.28125" style="0" customWidth="1"/>
    <col min="5" max="5" width="15.8515625" style="0" customWidth="1"/>
  </cols>
  <sheetData>
    <row r="1" spans="1:5" ht="15.75">
      <c r="A1" s="1"/>
      <c r="C1" s="30"/>
      <c r="D1" s="30"/>
      <c r="E1" s="31" t="s">
        <v>46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5" ht="59.25" customHeight="1">
      <c r="A5" s="243" t="s">
        <v>150</v>
      </c>
      <c r="B5" s="243"/>
      <c r="C5" s="243"/>
      <c r="D5" s="243"/>
      <c r="E5" s="243"/>
    </row>
    <row r="6" spans="1:5" ht="24" customHeight="1">
      <c r="A6" s="15"/>
      <c r="B6" s="15"/>
      <c r="E6" s="16" t="s">
        <v>0</v>
      </c>
    </row>
    <row r="7" spans="1:5" ht="30.75" customHeight="1">
      <c r="A7" s="102" t="s">
        <v>1</v>
      </c>
      <c r="B7" s="102" t="s">
        <v>23</v>
      </c>
      <c r="C7" s="116" t="s">
        <v>26</v>
      </c>
      <c r="D7" s="129" t="s">
        <v>29</v>
      </c>
      <c r="E7" s="116" t="s">
        <v>24</v>
      </c>
    </row>
    <row r="8" spans="1:5" ht="16.5" customHeight="1">
      <c r="A8" s="84">
        <v>1</v>
      </c>
      <c r="B8" s="38" t="s">
        <v>3</v>
      </c>
      <c r="C8" s="274">
        <v>5235</v>
      </c>
      <c r="D8" s="274">
        <v>5235</v>
      </c>
      <c r="E8" s="70">
        <f>D8/C8*100</f>
        <v>100</v>
      </c>
    </row>
    <row r="9" spans="1:5" ht="15.75">
      <c r="A9" s="85">
        <v>2</v>
      </c>
      <c r="B9" s="38" t="s">
        <v>4</v>
      </c>
      <c r="C9" s="229">
        <v>6183.8</v>
      </c>
      <c r="D9" s="229">
        <v>6183.8</v>
      </c>
      <c r="E9" s="71">
        <f aca="true" t="shared" si="0" ref="E9:E26">D9/C9*100</f>
        <v>100</v>
      </c>
    </row>
    <row r="10" spans="1:5" ht="15.75">
      <c r="A10" s="85">
        <v>3</v>
      </c>
      <c r="B10" s="38" t="s">
        <v>22</v>
      </c>
      <c r="C10" s="229">
        <v>8300</v>
      </c>
      <c r="D10" s="229">
        <v>8300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229">
        <v>4850</v>
      </c>
      <c r="D11" s="229">
        <v>4850</v>
      </c>
      <c r="E11" s="71">
        <f t="shared" si="0"/>
        <v>100</v>
      </c>
    </row>
    <row r="12" spans="1:5" ht="15.75">
      <c r="A12" s="85">
        <v>5</v>
      </c>
      <c r="B12" s="38" t="s">
        <v>6</v>
      </c>
      <c r="C12" s="229">
        <v>13178.1</v>
      </c>
      <c r="D12" s="229">
        <v>13178.1</v>
      </c>
      <c r="E12" s="71">
        <f t="shared" si="0"/>
        <v>100</v>
      </c>
    </row>
    <row r="13" spans="1:5" ht="15.75">
      <c r="A13" s="85">
        <v>6</v>
      </c>
      <c r="B13" s="38" t="s">
        <v>7</v>
      </c>
      <c r="C13" s="229">
        <v>4710.362</v>
      </c>
      <c r="D13" s="229">
        <v>4710.362</v>
      </c>
      <c r="E13" s="71">
        <f t="shared" si="0"/>
        <v>100</v>
      </c>
    </row>
    <row r="14" spans="1:5" ht="15.75">
      <c r="A14" s="85">
        <v>7</v>
      </c>
      <c r="B14" s="38" t="s">
        <v>8</v>
      </c>
      <c r="C14" s="229">
        <v>3562.2</v>
      </c>
      <c r="D14" s="229">
        <v>3562.2</v>
      </c>
      <c r="E14" s="71">
        <f t="shared" si="0"/>
        <v>100</v>
      </c>
    </row>
    <row r="15" spans="1:5" ht="15.75">
      <c r="A15" s="85">
        <v>8</v>
      </c>
      <c r="B15" s="38" t="s">
        <v>9</v>
      </c>
      <c r="C15" s="229">
        <v>1900</v>
      </c>
      <c r="D15" s="229">
        <v>1900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229">
        <v>2171</v>
      </c>
      <c r="D16" s="229">
        <v>2131</v>
      </c>
      <c r="E16" s="71">
        <f t="shared" si="0"/>
        <v>98.15753109166283</v>
      </c>
    </row>
    <row r="17" spans="1:5" ht="15.75">
      <c r="A17" s="85">
        <v>10</v>
      </c>
      <c r="B17" s="38" t="s">
        <v>11</v>
      </c>
      <c r="C17" s="229">
        <v>3712.583</v>
      </c>
      <c r="D17" s="229">
        <v>3664.46</v>
      </c>
      <c r="E17" s="71">
        <f t="shared" si="0"/>
        <v>98.703786555075</v>
      </c>
    </row>
    <row r="18" spans="1:5" ht="15.75">
      <c r="A18" s="85">
        <v>11</v>
      </c>
      <c r="B18" s="38" t="s">
        <v>12</v>
      </c>
      <c r="C18" s="229">
        <v>5708.4</v>
      </c>
      <c r="D18" s="229">
        <v>5398.54</v>
      </c>
      <c r="E18" s="71">
        <f t="shared" si="0"/>
        <v>94.57185901478523</v>
      </c>
    </row>
    <row r="19" spans="1:5" ht="15.75">
      <c r="A19" s="85">
        <v>12</v>
      </c>
      <c r="B19" s="38" t="s">
        <v>13</v>
      </c>
      <c r="C19" s="229">
        <v>682.7</v>
      </c>
      <c r="D19" s="229">
        <v>596.2</v>
      </c>
      <c r="E19" s="71">
        <f t="shared" si="0"/>
        <v>87.32972022850447</v>
      </c>
    </row>
    <row r="20" spans="1:5" ht="15.75">
      <c r="A20" s="85">
        <v>13</v>
      </c>
      <c r="B20" s="38" t="s">
        <v>14</v>
      </c>
      <c r="C20" s="229">
        <v>2314.8</v>
      </c>
      <c r="D20" s="229">
        <v>2314.8</v>
      </c>
      <c r="E20" s="71">
        <f t="shared" si="0"/>
        <v>100</v>
      </c>
    </row>
    <row r="21" spans="1:5" ht="15.75">
      <c r="A21" s="85">
        <v>14</v>
      </c>
      <c r="B21" s="38" t="s">
        <v>15</v>
      </c>
      <c r="C21" s="229">
        <v>9569.6</v>
      </c>
      <c r="D21" s="229">
        <v>9481.6</v>
      </c>
      <c r="E21" s="71">
        <f t="shared" si="0"/>
        <v>99.08042133422505</v>
      </c>
    </row>
    <row r="22" spans="1:5" ht="15.75">
      <c r="A22" s="85">
        <v>15</v>
      </c>
      <c r="B22" s="38" t="s">
        <v>16</v>
      </c>
      <c r="C22" s="229">
        <v>1080</v>
      </c>
      <c r="D22" s="229">
        <v>1080</v>
      </c>
      <c r="E22" s="71">
        <f t="shared" si="0"/>
        <v>100</v>
      </c>
    </row>
    <row r="23" spans="1:5" ht="15.75">
      <c r="A23" s="85">
        <v>16</v>
      </c>
      <c r="B23" s="38" t="s">
        <v>17</v>
      </c>
      <c r="C23" s="229">
        <v>3560.177</v>
      </c>
      <c r="D23" s="229">
        <v>3560.177</v>
      </c>
      <c r="E23" s="71">
        <f t="shared" si="0"/>
        <v>100</v>
      </c>
    </row>
    <row r="24" spans="1:5" ht="15.75">
      <c r="A24" s="85">
        <v>17</v>
      </c>
      <c r="B24" s="38" t="s">
        <v>18</v>
      </c>
      <c r="C24" s="229">
        <v>2900</v>
      </c>
      <c r="D24" s="229">
        <v>2900</v>
      </c>
      <c r="E24" s="71">
        <f t="shared" si="0"/>
        <v>100</v>
      </c>
    </row>
    <row r="25" spans="1:5" ht="15.75">
      <c r="A25" s="85">
        <v>18</v>
      </c>
      <c r="B25" s="38" t="s">
        <v>19</v>
      </c>
      <c r="C25" s="229">
        <v>8850.64</v>
      </c>
      <c r="D25" s="229">
        <v>8456.38</v>
      </c>
      <c r="E25" s="71">
        <f t="shared" si="0"/>
        <v>95.54540688582972</v>
      </c>
    </row>
    <row r="26" spans="1:6" ht="15.75">
      <c r="A26" s="85">
        <v>19</v>
      </c>
      <c r="B26" s="38" t="s">
        <v>21</v>
      </c>
      <c r="C26" s="229">
        <f>24976.28+5586.82</f>
        <v>30563.1</v>
      </c>
      <c r="D26" s="229">
        <f>24976.28+2220.47676</f>
        <v>27196.75676</v>
      </c>
      <c r="E26" s="71">
        <f t="shared" si="0"/>
        <v>88.98559622551377</v>
      </c>
      <c r="F26" s="14"/>
    </row>
    <row r="27" spans="1:5" ht="15.75">
      <c r="A27" s="4"/>
      <c r="B27" s="38"/>
      <c r="C27" s="81"/>
      <c r="D27" s="81"/>
      <c r="E27" s="71"/>
    </row>
    <row r="28" spans="1:5" ht="19.5" customHeight="1">
      <c r="A28" s="64"/>
      <c r="B28" s="137" t="s">
        <v>20</v>
      </c>
      <c r="C28" s="109">
        <f>SUM(C8:C27)</f>
        <v>119032.462</v>
      </c>
      <c r="D28" s="109">
        <f>SUM(D8:D27)</f>
        <v>114699.37576000001</v>
      </c>
      <c r="E28" s="117">
        <f>D28/C28*100</f>
        <v>96.35974408392897</v>
      </c>
    </row>
    <row r="29" spans="1:2" ht="15.75">
      <c r="A29" s="1"/>
      <c r="B29" s="1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79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"/>
  <sheetViews>
    <sheetView view="pageBreakPreview" zoomScale="60" zoomScalePageLayoutView="0" workbookViewId="0" topLeftCell="A1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111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64.5" customHeight="1">
      <c r="A5" s="239" t="s">
        <v>92</v>
      </c>
      <c r="B5" s="239"/>
      <c r="C5" s="239"/>
      <c r="D5" s="239"/>
      <c r="E5" s="239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190">
        <v>1</v>
      </c>
      <c r="B8" s="189" t="s">
        <v>4</v>
      </c>
      <c r="C8" s="187">
        <v>47.96296</v>
      </c>
      <c r="D8" s="187">
        <v>47.96296</v>
      </c>
      <c r="E8" s="187">
        <f>D8/C8*100</f>
        <v>100</v>
      </c>
    </row>
    <row r="9" spans="1:5" ht="15.75">
      <c r="A9" s="39">
        <v>2</v>
      </c>
      <c r="B9" s="189" t="s">
        <v>22</v>
      </c>
      <c r="C9" s="195">
        <v>383.70371</v>
      </c>
      <c r="D9" s="195">
        <v>383.70371</v>
      </c>
      <c r="E9" s="195">
        <f>D9/C9*100</f>
        <v>100</v>
      </c>
    </row>
    <row r="10" spans="1:5" ht="15.75">
      <c r="A10" s="39">
        <v>3</v>
      </c>
      <c r="B10" s="189" t="s">
        <v>11</v>
      </c>
      <c r="C10" s="195">
        <v>185</v>
      </c>
      <c r="D10" s="195">
        <v>185</v>
      </c>
      <c r="E10" s="195">
        <f>D10/C10*100</f>
        <v>100</v>
      </c>
    </row>
    <row r="11" spans="1:5" ht="15.75">
      <c r="A11" s="4"/>
      <c r="B11" s="17"/>
      <c r="C11" s="79"/>
      <c r="D11" s="81"/>
      <c r="E11" s="71"/>
    </row>
    <row r="12" spans="1:5" ht="15.75">
      <c r="A12" s="64"/>
      <c r="B12" s="108" t="s">
        <v>20</v>
      </c>
      <c r="C12" s="136">
        <f>SUM(C8:C11)</f>
        <v>616.6666700000001</v>
      </c>
      <c r="D12" s="109">
        <f>SUM(D8:D11)</f>
        <v>616.6666700000001</v>
      </c>
      <c r="E12" s="117">
        <f>D12/C12*100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44" useFirstPageNumber="1" horizontalDpi="600" verticalDpi="600" orientation="portrait" paperSize="9" r:id="rId1"/>
  <headerFooter>
    <oddHeader>&amp;R&amp;P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9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4.7109375" style="30" customWidth="1"/>
    <col min="2" max="2" width="29.140625" style="30" customWidth="1"/>
    <col min="3" max="5" width="18.28125" style="30" customWidth="1"/>
    <col min="6" max="16384" width="9.140625" style="30" customWidth="1"/>
  </cols>
  <sheetData>
    <row r="1" spans="1:5" ht="15.75">
      <c r="A1" s="29"/>
      <c r="E1" s="31" t="s">
        <v>47</v>
      </c>
    </row>
    <row r="2" spans="1:5" ht="15.75">
      <c r="A2" s="29"/>
      <c r="E2" s="45" t="s">
        <v>36</v>
      </c>
    </row>
    <row r="3" spans="1:5" ht="15.75">
      <c r="A3" s="29"/>
      <c r="D3" s="31"/>
      <c r="E3" s="31"/>
    </row>
    <row r="4" spans="1:5" ht="19.5" customHeight="1">
      <c r="A4" s="252" t="s">
        <v>30</v>
      </c>
      <c r="B4" s="252"/>
      <c r="C4" s="252"/>
      <c r="D4" s="252"/>
      <c r="E4" s="252"/>
    </row>
    <row r="5" spans="1:5" ht="48.75" customHeight="1">
      <c r="A5" s="265" t="s">
        <v>71</v>
      </c>
      <c r="B5" s="265"/>
      <c r="C5" s="265"/>
      <c r="D5" s="265"/>
      <c r="E5" s="265"/>
    </row>
    <row r="6" spans="1:5" ht="15.75">
      <c r="A6" s="47"/>
      <c r="B6" s="47"/>
      <c r="C6" s="254" t="s">
        <v>0</v>
      </c>
      <c r="D6" s="254"/>
      <c r="E6" s="254"/>
    </row>
    <row r="7" spans="1:5" ht="30.75" customHeight="1">
      <c r="A7" s="100" t="s">
        <v>1</v>
      </c>
      <c r="B7" s="100" t="s">
        <v>2</v>
      </c>
      <c r="C7" s="99" t="s">
        <v>26</v>
      </c>
      <c r="D7" s="99" t="s">
        <v>29</v>
      </c>
      <c r="E7" s="99" t="s">
        <v>24</v>
      </c>
    </row>
    <row r="8" spans="1:5" ht="16.5" customHeight="1">
      <c r="A8" s="82">
        <v>1</v>
      </c>
      <c r="B8" s="95" t="s">
        <v>3</v>
      </c>
      <c r="C8" s="150">
        <v>542.7</v>
      </c>
      <c r="D8" s="150">
        <v>542.7</v>
      </c>
      <c r="E8" s="150">
        <f>D8/C8*100</f>
        <v>100</v>
      </c>
    </row>
    <row r="9" spans="1:5" ht="15.75">
      <c r="A9" s="83">
        <v>2</v>
      </c>
      <c r="B9" s="95" t="s">
        <v>4</v>
      </c>
      <c r="C9" s="33">
        <v>542.7</v>
      </c>
      <c r="D9" s="33">
        <v>542.7</v>
      </c>
      <c r="E9" s="33">
        <f aca="true" t="shared" si="0" ref="E9:E25">D9/C9*100</f>
        <v>100</v>
      </c>
    </row>
    <row r="10" spans="1:5" ht="15.75">
      <c r="A10" s="83">
        <v>3</v>
      </c>
      <c r="B10" s="95" t="s">
        <v>22</v>
      </c>
      <c r="C10" s="33">
        <v>542.7</v>
      </c>
      <c r="D10" s="33">
        <v>542.7</v>
      </c>
      <c r="E10" s="33">
        <f t="shared" si="0"/>
        <v>100</v>
      </c>
    </row>
    <row r="11" spans="1:5" ht="15.75">
      <c r="A11" s="83">
        <v>4</v>
      </c>
      <c r="B11" s="95" t="s">
        <v>5</v>
      </c>
      <c r="C11" s="33">
        <v>542.7</v>
      </c>
      <c r="D11" s="33">
        <v>542.7</v>
      </c>
      <c r="E11" s="33">
        <f t="shared" si="0"/>
        <v>100</v>
      </c>
    </row>
    <row r="12" spans="1:5" ht="15.75">
      <c r="A12" s="83">
        <v>5</v>
      </c>
      <c r="B12" s="95" t="s">
        <v>6</v>
      </c>
      <c r="C12" s="33">
        <v>542.7</v>
      </c>
      <c r="D12" s="33">
        <v>542.7</v>
      </c>
      <c r="E12" s="33">
        <f t="shared" si="0"/>
        <v>100</v>
      </c>
    </row>
    <row r="13" spans="1:5" ht="15.75">
      <c r="A13" s="83">
        <v>6</v>
      </c>
      <c r="B13" s="95" t="s">
        <v>7</v>
      </c>
      <c r="C13" s="33">
        <v>659.3</v>
      </c>
      <c r="D13" s="33">
        <v>659.3</v>
      </c>
      <c r="E13" s="33">
        <f t="shared" si="0"/>
        <v>100</v>
      </c>
    </row>
    <row r="14" spans="1:5" ht="15.75">
      <c r="A14" s="83">
        <v>7</v>
      </c>
      <c r="B14" s="95" t="s">
        <v>8</v>
      </c>
      <c r="C14" s="33">
        <v>542.7</v>
      </c>
      <c r="D14" s="33">
        <v>542.7</v>
      </c>
      <c r="E14" s="33">
        <f t="shared" si="0"/>
        <v>100</v>
      </c>
    </row>
    <row r="15" spans="1:5" ht="15.75">
      <c r="A15" s="83">
        <v>8</v>
      </c>
      <c r="B15" s="95" t="s">
        <v>9</v>
      </c>
      <c r="C15" s="33">
        <v>542.7</v>
      </c>
      <c r="D15" s="33">
        <v>542.7</v>
      </c>
      <c r="E15" s="33">
        <f t="shared" si="0"/>
        <v>100</v>
      </c>
    </row>
    <row r="16" spans="1:5" ht="15.75">
      <c r="A16" s="83">
        <v>9</v>
      </c>
      <c r="B16" s="95" t="s">
        <v>10</v>
      </c>
      <c r="C16" s="33">
        <v>542.7</v>
      </c>
      <c r="D16" s="33">
        <v>542.7</v>
      </c>
      <c r="E16" s="33">
        <f t="shared" si="0"/>
        <v>100</v>
      </c>
    </row>
    <row r="17" spans="1:5" ht="15.75">
      <c r="A17" s="83">
        <v>10</v>
      </c>
      <c r="B17" s="95" t="s">
        <v>11</v>
      </c>
      <c r="C17" s="33">
        <v>542.7</v>
      </c>
      <c r="D17" s="33">
        <v>542.7</v>
      </c>
      <c r="E17" s="33">
        <f t="shared" si="0"/>
        <v>100</v>
      </c>
    </row>
    <row r="18" spans="1:5" ht="15.75">
      <c r="A18" s="83">
        <v>11</v>
      </c>
      <c r="B18" s="95" t="s">
        <v>12</v>
      </c>
      <c r="C18" s="33">
        <v>542.7</v>
      </c>
      <c r="D18" s="33">
        <v>542.7</v>
      </c>
      <c r="E18" s="33">
        <f t="shared" si="0"/>
        <v>100</v>
      </c>
    </row>
    <row r="19" spans="1:5" ht="15.75">
      <c r="A19" s="83">
        <v>12</v>
      </c>
      <c r="B19" s="95" t="s">
        <v>13</v>
      </c>
      <c r="C19" s="33">
        <v>627.5</v>
      </c>
      <c r="D19" s="33">
        <v>627.5</v>
      </c>
      <c r="E19" s="33">
        <f t="shared" si="0"/>
        <v>100</v>
      </c>
    </row>
    <row r="20" spans="1:5" ht="15.75">
      <c r="A20" s="83">
        <v>13</v>
      </c>
      <c r="B20" s="95" t="s">
        <v>14</v>
      </c>
      <c r="C20" s="33">
        <v>627.5</v>
      </c>
      <c r="D20" s="33">
        <v>338.744</v>
      </c>
      <c r="E20" s="33">
        <f t="shared" si="0"/>
        <v>53.98310756972112</v>
      </c>
    </row>
    <row r="21" spans="1:5" ht="15.75">
      <c r="A21" s="83">
        <v>14</v>
      </c>
      <c r="B21" s="95" t="s">
        <v>15</v>
      </c>
      <c r="C21" s="33">
        <v>542.7</v>
      </c>
      <c r="D21" s="33">
        <v>542.7</v>
      </c>
      <c r="E21" s="33">
        <f t="shared" si="0"/>
        <v>100</v>
      </c>
    </row>
    <row r="22" spans="1:5" ht="15.75">
      <c r="A22" s="83">
        <v>15</v>
      </c>
      <c r="B22" s="95" t="s">
        <v>16</v>
      </c>
      <c r="C22" s="33">
        <v>542.7</v>
      </c>
      <c r="D22" s="33">
        <v>542.7</v>
      </c>
      <c r="E22" s="33">
        <f t="shared" si="0"/>
        <v>100</v>
      </c>
    </row>
    <row r="23" spans="1:5" ht="15.75">
      <c r="A23" s="83">
        <v>16</v>
      </c>
      <c r="B23" s="95" t="s">
        <v>17</v>
      </c>
      <c r="C23" s="33">
        <v>542.7</v>
      </c>
      <c r="D23" s="33">
        <v>542.7</v>
      </c>
      <c r="E23" s="33">
        <f t="shared" si="0"/>
        <v>100</v>
      </c>
    </row>
    <row r="24" spans="1:5" ht="15.75">
      <c r="A24" s="83">
        <v>17</v>
      </c>
      <c r="B24" s="95" t="s">
        <v>18</v>
      </c>
      <c r="C24" s="33">
        <v>542.7</v>
      </c>
      <c r="D24" s="33">
        <v>542.7</v>
      </c>
      <c r="E24" s="33">
        <f t="shared" si="0"/>
        <v>100</v>
      </c>
    </row>
    <row r="25" spans="1:5" ht="15.75">
      <c r="A25" s="83">
        <v>18</v>
      </c>
      <c r="B25" s="95" t="s">
        <v>19</v>
      </c>
      <c r="C25" s="33">
        <v>542.7</v>
      </c>
      <c r="D25" s="33">
        <v>542.7</v>
      </c>
      <c r="E25" s="33">
        <f t="shared" si="0"/>
        <v>100</v>
      </c>
    </row>
    <row r="26" spans="1:5" ht="15.75">
      <c r="A26" s="83">
        <v>19</v>
      </c>
      <c r="B26" s="95" t="s">
        <v>25</v>
      </c>
      <c r="C26" s="33">
        <v>542.7</v>
      </c>
      <c r="D26" s="33">
        <v>542.7</v>
      </c>
      <c r="E26" s="33">
        <v>100</v>
      </c>
    </row>
    <row r="27" spans="1:5" ht="15.75">
      <c r="A27" s="57"/>
      <c r="B27" s="95"/>
      <c r="C27" s="33"/>
      <c r="D27" s="33"/>
      <c r="E27" s="33"/>
    </row>
    <row r="28" spans="1:5" ht="19.5" customHeight="1">
      <c r="A28" s="59"/>
      <c r="B28" s="149" t="s">
        <v>20</v>
      </c>
      <c r="C28" s="151">
        <f>SUM(C8:C26)</f>
        <v>10597.500000000002</v>
      </c>
      <c r="D28" s="105">
        <f>SUM(D8:D26)</f>
        <v>10308.744</v>
      </c>
      <c r="E28" s="107">
        <f>D28/C28*100</f>
        <v>97.2752441613588</v>
      </c>
    </row>
    <row r="29" spans="1:8" ht="15.75">
      <c r="A29" s="29"/>
      <c r="B29" s="29"/>
      <c r="H29" s="48"/>
    </row>
  </sheetData>
  <sheetProtection/>
  <mergeCells count="3">
    <mergeCell ref="A4:E4"/>
    <mergeCell ref="C6:E6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80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9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.7109375" style="30" customWidth="1"/>
    <col min="2" max="2" width="29.140625" style="30" customWidth="1"/>
    <col min="3" max="3" width="17.421875" style="30" customWidth="1"/>
    <col min="4" max="4" width="16.7109375" style="30" customWidth="1"/>
    <col min="5" max="5" width="18.7109375" style="30" customWidth="1"/>
    <col min="6" max="16384" width="9.140625" style="30" customWidth="1"/>
  </cols>
  <sheetData>
    <row r="1" ht="15.75">
      <c r="E1" s="31" t="s">
        <v>48</v>
      </c>
    </row>
    <row r="2" ht="15.75">
      <c r="E2" s="45" t="s">
        <v>36</v>
      </c>
    </row>
    <row r="3" ht="15.75">
      <c r="E3" s="46"/>
    </row>
    <row r="4" spans="1:5" ht="19.5" customHeight="1">
      <c r="A4" s="252" t="s">
        <v>30</v>
      </c>
      <c r="B4" s="252"/>
      <c r="C4" s="252"/>
      <c r="D4" s="252"/>
      <c r="E4" s="252"/>
    </row>
    <row r="5" spans="1:5" ht="46.5" customHeight="1">
      <c r="A5" s="253" t="s">
        <v>72</v>
      </c>
      <c r="B5" s="253"/>
      <c r="C5" s="253"/>
      <c r="D5" s="253"/>
      <c r="E5" s="253"/>
    </row>
    <row r="6" spans="1:5" ht="15.75">
      <c r="A6" s="47"/>
      <c r="B6" s="47"/>
      <c r="C6" s="254" t="s">
        <v>0</v>
      </c>
      <c r="D6" s="254"/>
      <c r="E6" s="254"/>
    </row>
    <row r="7" spans="1:5" ht="30" customHeight="1">
      <c r="A7" s="100" t="s">
        <v>1</v>
      </c>
      <c r="B7" s="100" t="s">
        <v>2</v>
      </c>
      <c r="C7" s="99" t="s">
        <v>26</v>
      </c>
      <c r="D7" s="99" t="s">
        <v>29</v>
      </c>
      <c r="E7" s="99" t="s">
        <v>24</v>
      </c>
    </row>
    <row r="8" spans="1:5" ht="16.5" customHeight="1">
      <c r="A8" s="82">
        <v>1</v>
      </c>
      <c r="B8" s="95" t="s">
        <v>3</v>
      </c>
      <c r="C8" s="150">
        <v>775.9</v>
      </c>
      <c r="D8" s="150">
        <v>775.9</v>
      </c>
      <c r="E8" s="150">
        <f>D8/C8*100</f>
        <v>100</v>
      </c>
    </row>
    <row r="9" spans="1:5" ht="15.75">
      <c r="A9" s="83">
        <v>2</v>
      </c>
      <c r="B9" s="95" t="s">
        <v>4</v>
      </c>
      <c r="C9" s="33">
        <v>775.9</v>
      </c>
      <c r="D9" s="33">
        <v>775.9</v>
      </c>
      <c r="E9" s="33">
        <f aca="true" t="shared" si="0" ref="E9:E25">D9/C9*100</f>
        <v>100</v>
      </c>
    </row>
    <row r="10" spans="1:5" ht="15.75">
      <c r="A10" s="83">
        <v>3</v>
      </c>
      <c r="B10" s="95" t="s">
        <v>22</v>
      </c>
      <c r="C10" s="33">
        <v>775.9</v>
      </c>
      <c r="D10" s="33">
        <v>631.4096</v>
      </c>
      <c r="E10" s="33">
        <f t="shared" si="0"/>
        <v>81.3777033122825</v>
      </c>
    </row>
    <row r="11" spans="1:5" ht="15.75">
      <c r="A11" s="83">
        <v>4</v>
      </c>
      <c r="B11" s="95" t="s">
        <v>5</v>
      </c>
      <c r="C11" s="33">
        <v>775.9</v>
      </c>
      <c r="D11" s="33">
        <v>775.9</v>
      </c>
      <c r="E11" s="33">
        <f t="shared" si="0"/>
        <v>100</v>
      </c>
    </row>
    <row r="12" spans="1:5" ht="15.75">
      <c r="A12" s="83">
        <v>5</v>
      </c>
      <c r="B12" s="95" t="s">
        <v>6</v>
      </c>
      <c r="C12" s="33">
        <v>775.9</v>
      </c>
      <c r="D12" s="33">
        <v>669.34</v>
      </c>
      <c r="E12" s="33">
        <f t="shared" si="0"/>
        <v>86.26627142673026</v>
      </c>
    </row>
    <row r="13" spans="1:5" ht="15.75">
      <c r="A13" s="83">
        <v>6</v>
      </c>
      <c r="B13" s="95" t="s">
        <v>7</v>
      </c>
      <c r="C13" s="33">
        <v>987</v>
      </c>
      <c r="D13" s="33">
        <v>987</v>
      </c>
      <c r="E13" s="33">
        <f t="shared" si="0"/>
        <v>100</v>
      </c>
    </row>
    <row r="14" spans="1:5" ht="15.75">
      <c r="A14" s="83">
        <v>7</v>
      </c>
      <c r="B14" s="95" t="s">
        <v>8</v>
      </c>
      <c r="C14" s="33">
        <v>775.9</v>
      </c>
      <c r="D14" s="33">
        <v>499.03431</v>
      </c>
      <c r="E14" s="33">
        <f t="shared" si="0"/>
        <v>64.31683335481377</v>
      </c>
    </row>
    <row r="15" spans="1:5" ht="15.75">
      <c r="A15" s="83">
        <v>8</v>
      </c>
      <c r="B15" s="95" t="s">
        <v>9</v>
      </c>
      <c r="C15" s="33">
        <v>775.9</v>
      </c>
      <c r="D15" s="33">
        <v>775.9</v>
      </c>
      <c r="E15" s="33">
        <f t="shared" si="0"/>
        <v>100</v>
      </c>
    </row>
    <row r="16" spans="1:5" ht="15.75">
      <c r="A16" s="83">
        <v>9</v>
      </c>
      <c r="B16" s="95" t="s">
        <v>10</v>
      </c>
      <c r="C16" s="33">
        <v>775.9</v>
      </c>
      <c r="D16" s="33">
        <v>775.9</v>
      </c>
      <c r="E16" s="33">
        <f t="shared" si="0"/>
        <v>100</v>
      </c>
    </row>
    <row r="17" spans="1:5" ht="15.75">
      <c r="A17" s="83">
        <v>10</v>
      </c>
      <c r="B17" s="95" t="s">
        <v>11</v>
      </c>
      <c r="C17" s="33">
        <v>775.9</v>
      </c>
      <c r="D17" s="33">
        <v>640.677</v>
      </c>
      <c r="E17" s="33">
        <f t="shared" si="0"/>
        <v>82.57210980796495</v>
      </c>
    </row>
    <row r="18" spans="1:5" ht="15.75">
      <c r="A18" s="83">
        <v>11</v>
      </c>
      <c r="B18" s="95" t="s">
        <v>12</v>
      </c>
      <c r="C18" s="33">
        <v>775.9</v>
      </c>
      <c r="D18" s="33">
        <v>775.9</v>
      </c>
      <c r="E18" s="33">
        <f t="shared" si="0"/>
        <v>100</v>
      </c>
    </row>
    <row r="19" spans="1:5" ht="15.75">
      <c r="A19" s="83">
        <v>12</v>
      </c>
      <c r="B19" s="95" t="s">
        <v>13</v>
      </c>
      <c r="C19" s="33">
        <v>929.5</v>
      </c>
      <c r="D19" s="33">
        <v>929.5</v>
      </c>
      <c r="E19" s="33">
        <f t="shared" si="0"/>
        <v>100</v>
      </c>
    </row>
    <row r="20" spans="1:5" ht="15.75">
      <c r="A20" s="83">
        <v>13</v>
      </c>
      <c r="B20" s="95" t="s">
        <v>14</v>
      </c>
      <c r="C20" s="33">
        <v>929.5</v>
      </c>
      <c r="D20" s="33">
        <v>569.18643</v>
      </c>
      <c r="E20" s="33">
        <f t="shared" si="0"/>
        <v>61.23576438945669</v>
      </c>
    </row>
    <row r="21" spans="1:5" ht="15.75">
      <c r="A21" s="83">
        <v>14</v>
      </c>
      <c r="B21" s="95" t="s">
        <v>15</v>
      </c>
      <c r="C21" s="33">
        <v>775.9</v>
      </c>
      <c r="D21" s="33">
        <v>775.9</v>
      </c>
      <c r="E21" s="33">
        <f t="shared" si="0"/>
        <v>100</v>
      </c>
    </row>
    <row r="22" spans="1:5" ht="15.75">
      <c r="A22" s="83">
        <v>15</v>
      </c>
      <c r="B22" s="95" t="s">
        <v>16</v>
      </c>
      <c r="C22" s="33">
        <v>775.9</v>
      </c>
      <c r="D22" s="33">
        <v>775.9</v>
      </c>
      <c r="E22" s="33">
        <f t="shared" si="0"/>
        <v>100</v>
      </c>
    </row>
    <row r="23" spans="1:8" ht="15.75">
      <c r="A23" s="83">
        <v>16</v>
      </c>
      <c r="B23" s="95" t="s">
        <v>17</v>
      </c>
      <c r="C23" s="33">
        <v>775.9</v>
      </c>
      <c r="D23" s="33">
        <v>775.9</v>
      </c>
      <c r="E23" s="33">
        <f t="shared" si="0"/>
        <v>100</v>
      </c>
      <c r="H23" s="48"/>
    </row>
    <row r="24" spans="1:5" ht="15.75">
      <c r="A24" s="83">
        <v>17</v>
      </c>
      <c r="B24" s="95" t="s">
        <v>18</v>
      </c>
      <c r="C24" s="33">
        <v>775.9</v>
      </c>
      <c r="D24" s="33">
        <v>412.6866</v>
      </c>
      <c r="E24" s="33">
        <f t="shared" si="0"/>
        <v>53.18811702538987</v>
      </c>
    </row>
    <row r="25" spans="1:5" ht="15.75">
      <c r="A25" s="83">
        <v>18</v>
      </c>
      <c r="B25" s="95" t="s">
        <v>19</v>
      </c>
      <c r="C25" s="33">
        <v>775.9</v>
      </c>
      <c r="D25" s="33">
        <v>450.926</v>
      </c>
      <c r="E25" s="33">
        <f t="shared" si="0"/>
        <v>58.11650985951798</v>
      </c>
    </row>
    <row r="26" spans="1:5" ht="15.75">
      <c r="A26" s="83">
        <v>19</v>
      </c>
      <c r="B26" s="95" t="s">
        <v>25</v>
      </c>
      <c r="C26" s="33">
        <v>775.9</v>
      </c>
      <c r="D26" s="33">
        <v>658.212</v>
      </c>
      <c r="E26" s="33">
        <v>100</v>
      </c>
    </row>
    <row r="27" spans="1:5" ht="15.75">
      <c r="A27" s="57"/>
      <c r="B27" s="95"/>
      <c r="C27" s="33"/>
      <c r="D27" s="33"/>
      <c r="E27" s="33"/>
    </row>
    <row r="28" spans="1:5" ht="19.5" customHeight="1">
      <c r="A28" s="59"/>
      <c r="B28" s="149" t="s">
        <v>20</v>
      </c>
      <c r="C28" s="105">
        <f>SUM(C8:C27)</f>
        <v>15260.399999999996</v>
      </c>
      <c r="D28" s="105">
        <f>SUM(D8:D27)</f>
        <v>13431.071939999998</v>
      </c>
      <c r="E28" s="107">
        <f>D28/C28*100</f>
        <v>88.01258119053237</v>
      </c>
    </row>
    <row r="29" spans="1:8" ht="15.75">
      <c r="A29" s="29"/>
      <c r="B29" s="29"/>
      <c r="H29" s="48"/>
    </row>
  </sheetData>
  <sheetProtection/>
  <mergeCells count="3">
    <mergeCell ref="A4:E4"/>
    <mergeCell ref="A5:E5"/>
    <mergeCell ref="C6:E6"/>
  </mergeCells>
  <printOptions horizontalCentered="1"/>
  <pageMargins left="0.8267716535433072" right="0.1968503937007874" top="0.5511811023622047" bottom="0.984251968503937" header="0.1968503937007874" footer="0.5118110236220472"/>
  <pageSetup firstPageNumber="181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1"/>
  <sheetViews>
    <sheetView view="pageBreakPreview" zoomScaleSheetLayoutView="100" zoomScalePageLayoutView="0" workbookViewId="0" topLeftCell="A1">
      <selection activeCell="C8" sqref="C8:D28"/>
    </sheetView>
  </sheetViews>
  <sheetFormatPr defaultColWidth="9.140625" defaultRowHeight="12.75"/>
  <cols>
    <col min="1" max="1" width="4.28125" style="0" customWidth="1"/>
    <col min="2" max="2" width="31.00390625" style="0" customWidth="1"/>
    <col min="3" max="5" width="16.421875" style="0" customWidth="1"/>
  </cols>
  <sheetData>
    <row r="1" spans="1:5" ht="15.75">
      <c r="A1" s="5"/>
      <c r="B1" s="5"/>
      <c r="C1" s="30"/>
      <c r="D1" s="30"/>
      <c r="E1" s="31" t="s">
        <v>49</v>
      </c>
    </row>
    <row r="2" spans="1:5" ht="15.75">
      <c r="A2" s="5"/>
      <c r="B2" s="5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66" t="s">
        <v>28</v>
      </c>
      <c r="B4" s="266"/>
      <c r="C4" s="266"/>
      <c r="D4" s="266"/>
      <c r="E4" s="266"/>
    </row>
    <row r="5" spans="1:5" s="41" customFormat="1" ht="36" customHeight="1">
      <c r="A5" s="259" t="s">
        <v>73</v>
      </c>
      <c r="B5" s="259"/>
      <c r="C5" s="259"/>
      <c r="D5" s="259"/>
      <c r="E5" s="259"/>
    </row>
    <row r="6" spans="1:5" ht="15.75">
      <c r="A6" s="3"/>
      <c r="B6" s="3"/>
      <c r="E6" s="2" t="s">
        <v>0</v>
      </c>
    </row>
    <row r="7" spans="1:5" ht="30.75" customHeight="1">
      <c r="A7" s="111" t="s">
        <v>1</v>
      </c>
      <c r="B7" s="102" t="s">
        <v>2</v>
      </c>
      <c r="C7" s="116" t="s">
        <v>26</v>
      </c>
      <c r="D7" s="129" t="s">
        <v>29</v>
      </c>
      <c r="E7" s="116" t="s">
        <v>24</v>
      </c>
    </row>
    <row r="8" spans="1:5" ht="15.75">
      <c r="A8" s="84">
        <v>1</v>
      </c>
      <c r="B8" s="38" t="s">
        <v>3</v>
      </c>
      <c r="C8" s="274">
        <v>152.67272</v>
      </c>
      <c r="D8" s="274">
        <v>152.67272</v>
      </c>
      <c r="E8" s="70">
        <f>D8/C8*100</f>
        <v>100</v>
      </c>
    </row>
    <row r="9" spans="1:5" ht="15.75">
      <c r="A9" s="85">
        <v>2</v>
      </c>
      <c r="B9" s="38" t="s">
        <v>4</v>
      </c>
      <c r="C9" s="229">
        <v>188.22045</v>
      </c>
      <c r="D9" s="229">
        <v>170.29755</v>
      </c>
      <c r="E9" s="71">
        <f aca="true" t="shared" si="0" ref="E9:E26">D9/C9*100</f>
        <v>90.47770845304004</v>
      </c>
    </row>
    <row r="10" spans="1:5" ht="15.75">
      <c r="A10" s="85">
        <v>3</v>
      </c>
      <c r="B10" s="38" t="s">
        <v>22</v>
      </c>
      <c r="C10" s="229">
        <v>465.9954</v>
      </c>
      <c r="D10" s="229">
        <v>465.9954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229">
        <v>259.88205</v>
      </c>
      <c r="D11" s="229">
        <v>215.0748</v>
      </c>
      <c r="E11" s="71">
        <f t="shared" si="0"/>
        <v>82.75862068965519</v>
      </c>
    </row>
    <row r="12" spans="1:5" ht="15.75">
      <c r="A12" s="85">
        <v>5</v>
      </c>
      <c r="B12" s="38" t="s">
        <v>6</v>
      </c>
      <c r="C12" s="229">
        <v>421.18815</v>
      </c>
      <c r="D12" s="229">
        <v>421.18815</v>
      </c>
      <c r="E12" s="71">
        <f t="shared" si="0"/>
        <v>100</v>
      </c>
    </row>
    <row r="13" spans="1:5" ht="15.75">
      <c r="A13" s="85">
        <v>6</v>
      </c>
      <c r="B13" s="38" t="s">
        <v>7</v>
      </c>
      <c r="C13" s="229">
        <v>96.0155</v>
      </c>
      <c r="D13" s="229">
        <v>96.0155</v>
      </c>
      <c r="E13" s="71">
        <f t="shared" si="0"/>
        <v>100</v>
      </c>
    </row>
    <row r="14" spans="1:5" ht="15.75">
      <c r="A14" s="85">
        <v>7</v>
      </c>
      <c r="B14" s="38" t="s">
        <v>8</v>
      </c>
      <c r="C14" s="229">
        <v>44.80725</v>
      </c>
      <c r="D14" s="229">
        <v>44.80725</v>
      </c>
      <c r="E14" s="71">
        <f t="shared" si="0"/>
        <v>100</v>
      </c>
    </row>
    <row r="15" spans="1:5" ht="15.75">
      <c r="A15" s="85">
        <v>8</v>
      </c>
      <c r="B15" s="38" t="s">
        <v>9</v>
      </c>
      <c r="C15" s="229">
        <v>197.1519</v>
      </c>
      <c r="D15" s="229">
        <v>197.1519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229">
        <v>170.26755</v>
      </c>
      <c r="D16" s="229">
        <v>170.26755</v>
      </c>
      <c r="E16" s="71">
        <f t="shared" si="0"/>
        <v>100</v>
      </c>
    </row>
    <row r="17" spans="1:5" ht="15.75">
      <c r="A17" s="85">
        <v>10</v>
      </c>
      <c r="B17" s="38" t="s">
        <v>11</v>
      </c>
      <c r="C17" s="229">
        <v>224.03625</v>
      </c>
      <c r="D17" s="229">
        <v>224.03625</v>
      </c>
      <c r="E17" s="71">
        <f t="shared" si="0"/>
        <v>100</v>
      </c>
    </row>
    <row r="18" spans="1:5" ht="15.75">
      <c r="A18" s="85">
        <v>11</v>
      </c>
      <c r="B18" s="38" t="s">
        <v>12</v>
      </c>
      <c r="C18" s="229">
        <v>170.26755</v>
      </c>
      <c r="D18" s="229">
        <v>143.3832</v>
      </c>
      <c r="E18" s="71">
        <f t="shared" si="0"/>
        <v>84.21052631578947</v>
      </c>
    </row>
    <row r="19" spans="1:5" ht="15.75">
      <c r="A19" s="85">
        <v>12</v>
      </c>
      <c r="B19" s="38" t="s">
        <v>13</v>
      </c>
      <c r="C19" s="229">
        <v>67.21085</v>
      </c>
      <c r="D19" s="229">
        <v>67.21085</v>
      </c>
      <c r="E19" s="71">
        <f t="shared" si="0"/>
        <v>100</v>
      </c>
    </row>
    <row r="20" spans="1:5" ht="15.75">
      <c r="A20" s="85">
        <v>13</v>
      </c>
      <c r="B20" s="38" t="s">
        <v>14</v>
      </c>
      <c r="C20" s="229">
        <v>192.031</v>
      </c>
      <c r="D20" s="229">
        <v>192.031</v>
      </c>
      <c r="E20" s="71">
        <f t="shared" si="0"/>
        <v>100</v>
      </c>
    </row>
    <row r="21" spans="1:5" ht="15.75">
      <c r="A21" s="85">
        <v>14</v>
      </c>
      <c r="B21" s="38" t="s">
        <v>15</v>
      </c>
      <c r="C21" s="229">
        <v>396.8985</v>
      </c>
      <c r="D21" s="229">
        <v>395.82705</v>
      </c>
      <c r="E21" s="71">
        <f t="shared" si="0"/>
        <v>99.73004433123329</v>
      </c>
    </row>
    <row r="22" spans="1:5" ht="15.75">
      <c r="A22" s="85">
        <v>15</v>
      </c>
      <c r="B22" s="38" t="s">
        <v>16</v>
      </c>
      <c r="C22" s="229">
        <v>161.3061</v>
      </c>
      <c r="D22" s="229">
        <v>116.49885</v>
      </c>
      <c r="E22" s="71">
        <f t="shared" si="0"/>
        <v>72.22222222222223</v>
      </c>
    </row>
    <row r="23" spans="1:5" ht="15.75">
      <c r="A23" s="85">
        <v>16</v>
      </c>
      <c r="B23" s="38" t="s">
        <v>17</v>
      </c>
      <c r="C23" s="229">
        <v>107.5374</v>
      </c>
      <c r="D23" s="229">
        <v>98.57595</v>
      </c>
      <c r="E23" s="71">
        <f t="shared" si="0"/>
        <v>91.66666666666666</v>
      </c>
    </row>
    <row r="24" spans="1:5" ht="15.75">
      <c r="A24" s="85">
        <v>17</v>
      </c>
      <c r="B24" s="38" t="s">
        <v>18</v>
      </c>
      <c r="C24" s="229">
        <v>188.19045</v>
      </c>
      <c r="D24" s="229">
        <v>161.3061</v>
      </c>
      <c r="E24" s="71">
        <f t="shared" si="0"/>
        <v>85.71428571428571</v>
      </c>
    </row>
    <row r="25" spans="1:5" ht="15.75">
      <c r="A25" s="85">
        <v>18</v>
      </c>
      <c r="B25" s="38" t="s">
        <v>19</v>
      </c>
      <c r="C25" s="229">
        <v>250.9206</v>
      </c>
      <c r="D25" s="229">
        <v>232.9977</v>
      </c>
      <c r="E25" s="71">
        <f t="shared" si="0"/>
        <v>92.85714285714286</v>
      </c>
    </row>
    <row r="26" spans="1:5" ht="15.75">
      <c r="A26" s="85">
        <v>19</v>
      </c>
      <c r="B26" s="38" t="s">
        <v>21</v>
      </c>
      <c r="C26" s="229">
        <v>2150.748</v>
      </c>
      <c r="D26" s="229">
        <v>1855.02015</v>
      </c>
      <c r="E26" s="71">
        <f t="shared" si="0"/>
        <v>86.25</v>
      </c>
    </row>
    <row r="27" spans="1:5" ht="15.75">
      <c r="A27" s="39"/>
      <c r="B27" s="38"/>
      <c r="C27" s="229"/>
      <c r="D27" s="229"/>
      <c r="E27" s="71"/>
    </row>
    <row r="28" spans="1:5" ht="15.75">
      <c r="A28" s="62"/>
      <c r="B28" s="137" t="s">
        <v>20</v>
      </c>
      <c r="C28" s="218">
        <f>SUM(C8:C27)</f>
        <v>5905.34767</v>
      </c>
      <c r="D28" s="218">
        <f>SUM(D8:D27)</f>
        <v>5420.3579199999995</v>
      </c>
      <c r="E28" s="117">
        <f>D28/C28*100</f>
        <v>91.78727863113264</v>
      </c>
    </row>
    <row r="31" ht="12.75">
      <c r="E31" s="14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82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4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4.7109375" style="5" customWidth="1"/>
    <col min="2" max="2" width="31.28125" style="5" customWidth="1"/>
    <col min="3" max="3" width="15.140625" style="5" customWidth="1"/>
    <col min="4" max="4" width="15.140625" style="8" customWidth="1"/>
    <col min="5" max="5" width="14.28125" style="5" customWidth="1"/>
    <col min="6" max="16384" width="9.140625" style="5" customWidth="1"/>
  </cols>
  <sheetData>
    <row r="1" spans="3:6" ht="15.75">
      <c r="C1" s="30"/>
      <c r="D1" s="30"/>
      <c r="E1" s="31" t="s">
        <v>50</v>
      </c>
      <c r="F1" s="6"/>
    </row>
    <row r="2" spans="3:6" ht="15.75">
      <c r="C2" s="30"/>
      <c r="D2" s="30"/>
      <c r="E2" s="45" t="s">
        <v>36</v>
      </c>
      <c r="F2" s="6"/>
    </row>
    <row r="3" spans="3:6" ht="15.75">
      <c r="C3" s="30"/>
      <c r="D3" s="31"/>
      <c r="E3" s="31"/>
      <c r="F3" s="6"/>
    </row>
    <row r="4" spans="1:6" s="8" customFormat="1" ht="15.75" customHeight="1">
      <c r="A4" s="267" t="s">
        <v>28</v>
      </c>
      <c r="B4" s="267"/>
      <c r="C4" s="267"/>
      <c r="D4" s="267"/>
      <c r="E4" s="267"/>
      <c r="F4" s="7"/>
    </row>
    <row r="5" spans="1:6" ht="53.25" customHeight="1">
      <c r="A5" s="268" t="s">
        <v>151</v>
      </c>
      <c r="B5" s="268"/>
      <c r="C5" s="268"/>
      <c r="D5" s="268"/>
      <c r="E5" s="268"/>
      <c r="F5" s="6"/>
    </row>
    <row r="6" spans="1:6" ht="15.75">
      <c r="A6" s="9"/>
      <c r="B6" s="9"/>
      <c r="D6" s="55"/>
      <c r="E6" s="75" t="s">
        <v>0</v>
      </c>
      <c r="F6" s="6"/>
    </row>
    <row r="7" spans="1:6" ht="30" customHeight="1">
      <c r="A7" s="102" t="s">
        <v>1</v>
      </c>
      <c r="B7" s="119" t="s">
        <v>23</v>
      </c>
      <c r="C7" s="119" t="s">
        <v>26</v>
      </c>
      <c r="D7" s="129" t="s">
        <v>29</v>
      </c>
      <c r="E7" s="116" t="s">
        <v>24</v>
      </c>
      <c r="F7" s="6"/>
    </row>
    <row r="8" spans="1:6" ht="16.5" customHeight="1">
      <c r="A8" s="90">
        <v>1</v>
      </c>
      <c r="B8" s="143" t="s">
        <v>3</v>
      </c>
      <c r="C8" s="275">
        <v>1658.5</v>
      </c>
      <c r="D8" s="275">
        <v>1658.5</v>
      </c>
      <c r="E8" s="148">
        <f aca="true" t="shared" si="0" ref="E8:E25">D8/C8*100</f>
        <v>100</v>
      </c>
      <c r="F8" s="6"/>
    </row>
    <row r="9" spans="1:6" ht="15" customHeight="1">
      <c r="A9" s="91">
        <v>2</v>
      </c>
      <c r="B9" s="144" t="s">
        <v>4</v>
      </c>
      <c r="C9" s="276">
        <v>1395.8</v>
      </c>
      <c r="D9" s="276">
        <v>1395.8</v>
      </c>
      <c r="E9" s="43">
        <f t="shared" si="0"/>
        <v>100</v>
      </c>
      <c r="F9" s="6"/>
    </row>
    <row r="10" spans="1:6" ht="15" customHeight="1">
      <c r="A10" s="91">
        <v>3</v>
      </c>
      <c r="B10" s="144" t="s">
        <v>27</v>
      </c>
      <c r="C10" s="276">
        <v>2146.8</v>
      </c>
      <c r="D10" s="276">
        <v>2146.8</v>
      </c>
      <c r="E10" s="43">
        <f t="shared" si="0"/>
        <v>100</v>
      </c>
      <c r="F10" s="6"/>
    </row>
    <row r="11" spans="1:6" ht="15" customHeight="1">
      <c r="A11" s="91">
        <v>4</v>
      </c>
      <c r="B11" s="144" t="s">
        <v>5</v>
      </c>
      <c r="C11" s="276">
        <v>1690</v>
      </c>
      <c r="D11" s="276">
        <v>1690</v>
      </c>
      <c r="E11" s="43">
        <f t="shared" si="0"/>
        <v>100</v>
      </c>
      <c r="F11" s="6"/>
    </row>
    <row r="12" spans="1:6" ht="15" customHeight="1">
      <c r="A12" s="91">
        <v>5</v>
      </c>
      <c r="B12" s="145" t="s">
        <v>6</v>
      </c>
      <c r="C12" s="276">
        <v>1891.4</v>
      </c>
      <c r="D12" s="276">
        <v>1891.4</v>
      </c>
      <c r="E12" s="43">
        <f t="shared" si="0"/>
        <v>100</v>
      </c>
      <c r="F12" s="6"/>
    </row>
    <row r="13" spans="1:6" ht="15" customHeight="1">
      <c r="A13" s="91">
        <v>6</v>
      </c>
      <c r="B13" s="144" t="s">
        <v>7</v>
      </c>
      <c r="C13" s="276">
        <v>413.9</v>
      </c>
      <c r="D13" s="276">
        <v>413.9</v>
      </c>
      <c r="E13" s="43">
        <f t="shared" si="0"/>
        <v>100</v>
      </c>
      <c r="F13" s="6"/>
    </row>
    <row r="14" spans="1:6" ht="15" customHeight="1">
      <c r="A14" s="91">
        <v>7</v>
      </c>
      <c r="B14" s="144" t="s">
        <v>8</v>
      </c>
      <c r="C14" s="276">
        <v>1332.4</v>
      </c>
      <c r="D14" s="276">
        <v>1332.4</v>
      </c>
      <c r="E14" s="43">
        <f t="shared" si="0"/>
        <v>100</v>
      </c>
      <c r="F14" s="6"/>
    </row>
    <row r="15" spans="1:6" ht="15" customHeight="1">
      <c r="A15" s="91">
        <v>8</v>
      </c>
      <c r="B15" s="144" t="s">
        <v>9</v>
      </c>
      <c r="C15" s="276">
        <v>1145.8</v>
      </c>
      <c r="D15" s="276">
        <v>1145.8</v>
      </c>
      <c r="E15" s="43">
        <f t="shared" si="0"/>
        <v>100</v>
      </c>
      <c r="F15" s="6"/>
    </row>
    <row r="16" spans="1:6" ht="15" customHeight="1">
      <c r="A16" s="91">
        <v>9</v>
      </c>
      <c r="B16" s="144" t="s">
        <v>10</v>
      </c>
      <c r="C16" s="276">
        <v>1445</v>
      </c>
      <c r="D16" s="276">
        <v>1445</v>
      </c>
      <c r="E16" s="43">
        <f t="shared" si="0"/>
        <v>100</v>
      </c>
      <c r="F16" s="6"/>
    </row>
    <row r="17" spans="1:6" ht="15" customHeight="1">
      <c r="A17" s="91">
        <v>10</v>
      </c>
      <c r="B17" s="144" t="s">
        <v>11</v>
      </c>
      <c r="C17" s="276">
        <v>1814.2</v>
      </c>
      <c r="D17" s="276">
        <v>1814.2</v>
      </c>
      <c r="E17" s="43">
        <f t="shared" si="0"/>
        <v>100</v>
      </c>
      <c r="F17" s="6"/>
    </row>
    <row r="18" spans="1:6" ht="15" customHeight="1">
      <c r="A18" s="91">
        <v>11</v>
      </c>
      <c r="B18" s="144" t="s">
        <v>12</v>
      </c>
      <c r="C18" s="276">
        <v>1005.7</v>
      </c>
      <c r="D18" s="276">
        <v>1005.7</v>
      </c>
      <c r="E18" s="43">
        <f t="shared" si="0"/>
        <v>100</v>
      </c>
      <c r="F18" s="6"/>
    </row>
    <row r="19" spans="1:6" ht="15" customHeight="1">
      <c r="A19" s="91">
        <v>12</v>
      </c>
      <c r="B19" s="144" t="s">
        <v>13</v>
      </c>
      <c r="C19" s="276">
        <v>197.8</v>
      </c>
      <c r="D19" s="276">
        <v>197.8</v>
      </c>
      <c r="E19" s="43">
        <f t="shared" si="0"/>
        <v>100</v>
      </c>
      <c r="F19" s="6"/>
    </row>
    <row r="20" spans="1:6" ht="15" customHeight="1">
      <c r="A20" s="91">
        <v>13</v>
      </c>
      <c r="B20" s="144" t="s">
        <v>14</v>
      </c>
      <c r="C20" s="276">
        <v>801.5</v>
      </c>
      <c r="D20" s="276">
        <v>801.5</v>
      </c>
      <c r="E20" s="43">
        <f t="shared" si="0"/>
        <v>100</v>
      </c>
      <c r="F20" s="6"/>
    </row>
    <row r="21" spans="1:6" ht="15" customHeight="1">
      <c r="A21" s="91">
        <v>14</v>
      </c>
      <c r="B21" s="144" t="s">
        <v>15</v>
      </c>
      <c r="C21" s="276">
        <v>1591.2</v>
      </c>
      <c r="D21" s="276">
        <v>1497.11813</v>
      </c>
      <c r="E21" s="43">
        <f t="shared" si="0"/>
        <v>94.08736362493715</v>
      </c>
      <c r="F21" s="6"/>
    </row>
    <row r="22" spans="1:7" ht="15" customHeight="1">
      <c r="A22" s="91">
        <v>15</v>
      </c>
      <c r="B22" s="144" t="s">
        <v>16</v>
      </c>
      <c r="C22" s="276">
        <v>978.4</v>
      </c>
      <c r="D22" s="276">
        <v>978.4</v>
      </c>
      <c r="E22" s="43">
        <f t="shared" si="0"/>
        <v>100</v>
      </c>
      <c r="F22" s="6"/>
      <c r="G22" s="6"/>
    </row>
    <row r="23" spans="1:6" ht="15" customHeight="1">
      <c r="A23" s="91">
        <v>16</v>
      </c>
      <c r="B23" s="144" t="s">
        <v>17</v>
      </c>
      <c r="C23" s="276">
        <v>1082.1</v>
      </c>
      <c r="D23" s="276">
        <v>1082.1</v>
      </c>
      <c r="E23" s="43">
        <f t="shared" si="0"/>
        <v>100</v>
      </c>
      <c r="F23" s="6"/>
    </row>
    <row r="24" spans="1:6" ht="15" customHeight="1">
      <c r="A24" s="91">
        <v>17</v>
      </c>
      <c r="B24" s="144" t="s">
        <v>18</v>
      </c>
      <c r="C24" s="276">
        <v>884.7</v>
      </c>
      <c r="D24" s="276">
        <v>884.7</v>
      </c>
      <c r="E24" s="43">
        <f t="shared" si="0"/>
        <v>100</v>
      </c>
      <c r="F24" s="6"/>
    </row>
    <row r="25" spans="1:6" ht="15" customHeight="1">
      <c r="A25" s="91">
        <v>18</v>
      </c>
      <c r="B25" s="145" t="s">
        <v>19</v>
      </c>
      <c r="C25" s="276">
        <v>1518.4</v>
      </c>
      <c r="D25" s="276">
        <v>1518.4</v>
      </c>
      <c r="E25" s="43">
        <f t="shared" si="0"/>
        <v>100</v>
      </c>
      <c r="F25" s="6"/>
    </row>
    <row r="26" spans="1:6" ht="15" customHeight="1">
      <c r="A26" s="36"/>
      <c r="B26" s="146"/>
      <c r="C26" s="276"/>
      <c r="D26" s="276"/>
      <c r="E26" s="43"/>
      <c r="F26" s="6"/>
    </row>
    <row r="27" spans="1:6" ht="17.25" customHeight="1">
      <c r="A27" s="73"/>
      <c r="B27" s="147" t="s">
        <v>20</v>
      </c>
      <c r="C27" s="277">
        <f>SUM(C8:C26)</f>
        <v>22993.600000000002</v>
      </c>
      <c r="D27" s="277">
        <f>SUM(D8:D26)</f>
        <v>22899.51813</v>
      </c>
      <c r="E27" s="118">
        <f>D27/C27*100</f>
        <v>99.59083453656669</v>
      </c>
      <c r="F27" s="6"/>
    </row>
    <row r="28" spans="1:6" ht="14.25">
      <c r="A28" s="9"/>
      <c r="B28" s="74"/>
      <c r="C28" s="11"/>
      <c r="D28" s="12"/>
      <c r="F28" s="6"/>
    </row>
    <row r="29" spans="1:6" ht="14.25">
      <c r="A29" s="9"/>
      <c r="B29" s="9"/>
      <c r="C29" s="11"/>
      <c r="D29" s="12"/>
      <c r="F29" s="6"/>
    </row>
    <row r="30" spans="1:6" ht="14.25">
      <c r="A30" s="9"/>
      <c r="B30" s="9"/>
      <c r="C30" s="13"/>
      <c r="D30" s="10"/>
      <c r="F30" s="6"/>
    </row>
    <row r="31" spans="1:6" ht="12.75">
      <c r="A31" s="9"/>
      <c r="B31" s="9"/>
      <c r="C31" s="13"/>
      <c r="D31" s="7"/>
      <c r="E31" s="6"/>
      <c r="F31" s="6"/>
    </row>
    <row r="32" ht="12.75">
      <c r="C32" s="28"/>
    </row>
    <row r="34" ht="12.75">
      <c r="C34" s="28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83" useFirstPageNumber="1" fitToHeight="1" fitToWidth="1" horizontalDpi="600" verticalDpi="600" orientation="portrait" paperSize="9" r:id="rId1"/>
  <headerFooter scaleWithDoc="0">
    <oddHeader>&amp;R&amp;"Times New Roman,обычный"&amp;P</oddHeader>
  </headerFooter>
  <rowBreaks count="1" manualBreakCount="1">
    <brk id="11" max="4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6.00390625" style="0" customWidth="1"/>
    <col min="2" max="2" width="30.140625" style="0" customWidth="1"/>
    <col min="3" max="5" width="15.8515625" style="0" customWidth="1"/>
  </cols>
  <sheetData>
    <row r="1" spans="1:5" ht="15.75">
      <c r="A1" s="5"/>
      <c r="B1" s="5"/>
      <c r="C1" s="30"/>
      <c r="D1" s="30"/>
      <c r="E1" s="31" t="s">
        <v>51</v>
      </c>
    </row>
    <row r="2" spans="1:5" ht="15.75">
      <c r="A2" s="5"/>
      <c r="B2" s="5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66" t="s">
        <v>28</v>
      </c>
      <c r="B4" s="266"/>
      <c r="C4" s="266"/>
      <c r="D4" s="266"/>
      <c r="E4" s="266"/>
    </row>
    <row r="5" spans="1:5" ht="46.5" customHeight="1">
      <c r="A5" s="269" t="s">
        <v>152</v>
      </c>
      <c r="B5" s="269"/>
      <c r="C5" s="269"/>
      <c r="D5" s="269"/>
      <c r="E5" s="269"/>
    </row>
    <row r="6" spans="1:5" ht="15.75">
      <c r="A6" s="3"/>
      <c r="B6" s="3"/>
      <c r="C6" s="260" t="s">
        <v>0</v>
      </c>
      <c r="D6" s="260"/>
      <c r="E6" s="260"/>
    </row>
    <row r="7" spans="1:5" ht="30.75" customHeight="1">
      <c r="A7" s="111" t="s">
        <v>1</v>
      </c>
      <c r="B7" s="102" t="s">
        <v>2</v>
      </c>
      <c r="C7" s="102" t="s">
        <v>26</v>
      </c>
      <c r="D7" s="115" t="s">
        <v>29</v>
      </c>
      <c r="E7" s="111" t="s">
        <v>24</v>
      </c>
    </row>
    <row r="8" spans="1:5" ht="15.75">
      <c r="A8" s="84">
        <v>1</v>
      </c>
      <c r="B8" s="17" t="s">
        <v>3</v>
      </c>
      <c r="C8" s="231">
        <v>147.371</v>
      </c>
      <c r="D8" s="231">
        <v>147.371</v>
      </c>
      <c r="E8" s="76">
        <f>D8/C8*100</f>
        <v>100</v>
      </c>
    </row>
    <row r="9" spans="1:5" ht="15.75">
      <c r="A9" s="85">
        <v>2</v>
      </c>
      <c r="B9" s="17" t="s">
        <v>4</v>
      </c>
      <c r="C9" s="232">
        <v>245.619</v>
      </c>
      <c r="D9" s="232">
        <v>245.619</v>
      </c>
      <c r="E9" s="77">
        <f aca="true" t="shared" si="0" ref="E9:E25">D9/C9*100</f>
        <v>100</v>
      </c>
    </row>
    <row r="10" spans="1:5" ht="15.75">
      <c r="A10" s="85">
        <v>3</v>
      </c>
      <c r="B10" s="17" t="s">
        <v>22</v>
      </c>
      <c r="C10" s="232">
        <v>245.619</v>
      </c>
      <c r="D10" s="232">
        <v>245.619</v>
      </c>
      <c r="E10" s="77">
        <f t="shared" si="0"/>
        <v>100</v>
      </c>
    </row>
    <row r="11" spans="1:5" ht="15.75">
      <c r="A11" s="85">
        <v>4</v>
      </c>
      <c r="B11" s="17" t="s">
        <v>5</v>
      </c>
      <c r="C11" s="232">
        <v>196.495</v>
      </c>
      <c r="D11" s="232">
        <v>196.495</v>
      </c>
      <c r="E11" s="77">
        <f t="shared" si="0"/>
        <v>100</v>
      </c>
    </row>
    <row r="12" spans="1:5" ht="15.75">
      <c r="A12" s="85">
        <v>5</v>
      </c>
      <c r="B12" s="17" t="s">
        <v>6</v>
      </c>
      <c r="C12" s="232">
        <v>491.239</v>
      </c>
      <c r="D12" s="232">
        <v>491.239</v>
      </c>
      <c r="E12" s="77">
        <f t="shared" si="0"/>
        <v>100</v>
      </c>
    </row>
    <row r="13" spans="1:5" ht="15.75">
      <c r="A13" s="85">
        <v>6</v>
      </c>
      <c r="B13" s="17" t="s">
        <v>7</v>
      </c>
      <c r="C13" s="232">
        <v>98.247</v>
      </c>
      <c r="D13" s="232">
        <v>98.247</v>
      </c>
      <c r="E13" s="77">
        <f t="shared" si="0"/>
        <v>100</v>
      </c>
    </row>
    <row r="14" spans="1:5" ht="15.75">
      <c r="A14" s="85">
        <v>7</v>
      </c>
      <c r="B14" s="17" t="s">
        <v>8</v>
      </c>
      <c r="C14" s="232">
        <v>117.897</v>
      </c>
      <c r="D14" s="232">
        <v>117.897</v>
      </c>
      <c r="E14" s="77">
        <f t="shared" si="0"/>
        <v>100</v>
      </c>
    </row>
    <row r="15" spans="1:5" ht="15.75">
      <c r="A15" s="85">
        <v>8</v>
      </c>
      <c r="B15" s="17" t="s">
        <v>9</v>
      </c>
      <c r="C15" s="232">
        <v>294.743</v>
      </c>
      <c r="D15" s="232">
        <v>294.743</v>
      </c>
      <c r="E15" s="77">
        <f t="shared" si="0"/>
        <v>100</v>
      </c>
    </row>
    <row r="16" spans="1:5" ht="15.75">
      <c r="A16" s="85">
        <v>9</v>
      </c>
      <c r="B16" s="17" t="s">
        <v>10</v>
      </c>
      <c r="C16" s="232">
        <v>117.897</v>
      </c>
      <c r="D16" s="232">
        <v>117.897</v>
      </c>
      <c r="E16" s="77">
        <f t="shared" si="0"/>
        <v>100</v>
      </c>
    </row>
    <row r="17" spans="1:8" ht="15.75">
      <c r="A17" s="85">
        <v>10</v>
      </c>
      <c r="B17" s="17" t="s">
        <v>11</v>
      </c>
      <c r="C17" s="232">
        <v>196.495</v>
      </c>
      <c r="D17" s="232">
        <v>196.495</v>
      </c>
      <c r="E17" s="77">
        <f t="shared" si="0"/>
        <v>100</v>
      </c>
      <c r="H17" s="14"/>
    </row>
    <row r="18" spans="1:8" ht="15.75">
      <c r="A18" s="85">
        <v>11</v>
      </c>
      <c r="B18" s="17" t="s">
        <v>12</v>
      </c>
      <c r="C18" s="232">
        <v>196.495</v>
      </c>
      <c r="D18" s="232">
        <v>196.495</v>
      </c>
      <c r="E18" s="77">
        <f t="shared" si="0"/>
        <v>100</v>
      </c>
      <c r="H18" s="14"/>
    </row>
    <row r="19" spans="1:5" ht="15.75">
      <c r="A19" s="85">
        <v>12</v>
      </c>
      <c r="B19" s="17" t="s">
        <v>13</v>
      </c>
      <c r="C19" s="232">
        <v>39.299</v>
      </c>
      <c r="D19" s="232">
        <v>39.299</v>
      </c>
      <c r="E19" s="77">
        <f t="shared" si="0"/>
        <v>100</v>
      </c>
    </row>
    <row r="20" spans="1:5" ht="15.75">
      <c r="A20" s="85">
        <v>13</v>
      </c>
      <c r="B20" s="17" t="s">
        <v>14</v>
      </c>
      <c r="C20" s="232">
        <v>98.247</v>
      </c>
      <c r="D20" s="232">
        <v>98.247</v>
      </c>
      <c r="E20" s="77">
        <f t="shared" si="0"/>
        <v>100</v>
      </c>
    </row>
    <row r="21" spans="1:5" ht="15.75">
      <c r="A21" s="85">
        <v>14</v>
      </c>
      <c r="B21" s="17" t="s">
        <v>15</v>
      </c>
      <c r="C21" s="232">
        <v>294.743</v>
      </c>
      <c r="D21" s="232">
        <v>294.743</v>
      </c>
      <c r="E21" s="77">
        <f t="shared" si="0"/>
        <v>100</v>
      </c>
    </row>
    <row r="22" spans="1:5" ht="15.75">
      <c r="A22" s="85">
        <v>15</v>
      </c>
      <c r="B22" s="17" t="s">
        <v>16</v>
      </c>
      <c r="C22" s="232">
        <v>98.247</v>
      </c>
      <c r="D22" s="232">
        <v>98.247</v>
      </c>
      <c r="E22" s="77">
        <f t="shared" si="0"/>
        <v>100</v>
      </c>
    </row>
    <row r="23" spans="1:8" ht="15.75">
      <c r="A23" s="88">
        <v>16</v>
      </c>
      <c r="B23" s="17" t="s">
        <v>17</v>
      </c>
      <c r="C23" s="232">
        <v>98.247</v>
      </c>
      <c r="D23" s="232">
        <v>98.247</v>
      </c>
      <c r="E23" s="77">
        <f t="shared" si="0"/>
        <v>100</v>
      </c>
      <c r="H23" s="14"/>
    </row>
    <row r="24" spans="1:5" ht="15.75">
      <c r="A24" s="85">
        <v>17</v>
      </c>
      <c r="B24" s="17" t="s">
        <v>18</v>
      </c>
      <c r="C24" s="232">
        <v>196.495</v>
      </c>
      <c r="D24" s="232">
        <v>196.495</v>
      </c>
      <c r="E24" s="77">
        <f t="shared" si="0"/>
        <v>100</v>
      </c>
    </row>
    <row r="25" spans="1:6" ht="15.75">
      <c r="A25" s="4">
        <v>18</v>
      </c>
      <c r="B25" s="17" t="s">
        <v>21</v>
      </c>
      <c r="C25" s="232">
        <v>2692.005</v>
      </c>
      <c r="D25" s="232">
        <v>2692.005</v>
      </c>
      <c r="E25" s="77">
        <f t="shared" si="0"/>
        <v>100</v>
      </c>
      <c r="F25" s="14"/>
    </row>
    <row r="26" spans="1:6" ht="15.75">
      <c r="A26" s="61"/>
      <c r="B26" s="17"/>
      <c r="C26" s="79"/>
      <c r="D26" s="79"/>
      <c r="E26" s="77"/>
      <c r="F26" s="14"/>
    </row>
    <row r="27" spans="1:5" ht="15.75">
      <c r="A27" s="64"/>
      <c r="B27" s="108" t="s">
        <v>20</v>
      </c>
      <c r="C27" s="233">
        <f>SUM(C8:C25)</f>
        <v>5865.4</v>
      </c>
      <c r="D27" s="233">
        <f>SUM(D8:D25)</f>
        <v>5865.4</v>
      </c>
      <c r="E27" s="120">
        <f>D27/C27*100</f>
        <v>100</v>
      </c>
    </row>
  </sheetData>
  <sheetProtection/>
  <mergeCells count="3">
    <mergeCell ref="A5:E5"/>
    <mergeCell ref="A4:E4"/>
    <mergeCell ref="C6:E6"/>
  </mergeCells>
  <printOptions horizontalCentered="1"/>
  <pageMargins left="0.8267716535433072" right="0.1968503937007874" top="0.5511811023622047" bottom="0.984251968503937" header="0.1968503937007874" footer="0.5118110236220472"/>
  <pageSetup firstPageNumber="184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7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28.00390625" style="0" customWidth="1"/>
    <col min="3" max="3" width="17.421875" style="0" customWidth="1"/>
    <col min="4" max="4" width="15.00390625" style="0" customWidth="1"/>
    <col min="5" max="5" width="17.28125" style="0" customWidth="1"/>
  </cols>
  <sheetData>
    <row r="1" spans="1:5" ht="15.75">
      <c r="A1" s="1"/>
      <c r="C1" s="30"/>
      <c r="D1" s="30"/>
      <c r="E1" s="31" t="s">
        <v>52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C3" s="30"/>
      <c r="D3" s="30"/>
      <c r="E3" s="45"/>
    </row>
    <row r="4" spans="1:5" ht="19.5" customHeight="1">
      <c r="A4" s="236" t="s">
        <v>28</v>
      </c>
      <c r="B4" s="236"/>
      <c r="C4" s="236"/>
      <c r="D4" s="236"/>
      <c r="E4" s="236"/>
    </row>
    <row r="5" spans="1:5" ht="50.25" customHeight="1">
      <c r="A5" s="52"/>
      <c r="B5" s="253" t="s">
        <v>74</v>
      </c>
      <c r="C5" s="253"/>
      <c r="D5" s="253"/>
      <c r="E5" s="253"/>
    </row>
    <row r="6" spans="1:5" ht="15.75">
      <c r="A6" s="15"/>
      <c r="B6" s="15"/>
      <c r="E6" s="16" t="s">
        <v>0</v>
      </c>
    </row>
    <row r="7" spans="1:5" ht="30" customHeight="1">
      <c r="A7" s="102" t="s">
        <v>1</v>
      </c>
      <c r="B7" s="102" t="s">
        <v>2</v>
      </c>
      <c r="C7" s="116" t="s">
        <v>26</v>
      </c>
      <c r="D7" s="116" t="s">
        <v>29</v>
      </c>
      <c r="E7" s="111" t="s">
        <v>24</v>
      </c>
    </row>
    <row r="8" spans="1:5" ht="16.5" customHeight="1">
      <c r="A8" s="84">
        <v>1</v>
      </c>
      <c r="B8" s="38" t="s">
        <v>3</v>
      </c>
      <c r="C8" s="66">
        <v>7</v>
      </c>
      <c r="D8" s="66">
        <v>7</v>
      </c>
      <c r="E8" s="142">
        <f>D8/C8*100</f>
        <v>100</v>
      </c>
    </row>
    <row r="9" spans="1:5" ht="15.75">
      <c r="A9" s="85">
        <v>2</v>
      </c>
      <c r="B9" s="38" t="s">
        <v>4</v>
      </c>
      <c r="C9" s="67">
        <v>9</v>
      </c>
      <c r="D9" s="67">
        <v>9</v>
      </c>
      <c r="E9" s="56">
        <f aca="true" t="shared" si="0" ref="E9:E24">D9/C9*100</f>
        <v>100</v>
      </c>
    </row>
    <row r="10" spans="1:5" ht="15.75">
      <c r="A10" s="85">
        <v>3</v>
      </c>
      <c r="B10" s="38" t="s">
        <v>27</v>
      </c>
      <c r="C10" s="67">
        <v>12</v>
      </c>
      <c r="D10" s="67">
        <v>12</v>
      </c>
      <c r="E10" s="56">
        <f t="shared" si="0"/>
        <v>100</v>
      </c>
    </row>
    <row r="11" spans="1:5" ht="15.75">
      <c r="A11" s="85">
        <v>4</v>
      </c>
      <c r="B11" s="38" t="s">
        <v>5</v>
      </c>
      <c r="C11" s="67">
        <v>11</v>
      </c>
      <c r="D11" s="67">
        <v>11</v>
      </c>
      <c r="E11" s="56">
        <f t="shared" si="0"/>
        <v>100</v>
      </c>
    </row>
    <row r="12" spans="1:5" ht="15.75">
      <c r="A12" s="85">
        <v>5</v>
      </c>
      <c r="B12" s="38" t="s">
        <v>6</v>
      </c>
      <c r="C12" s="67">
        <v>10</v>
      </c>
      <c r="D12" s="67">
        <v>10</v>
      </c>
      <c r="E12" s="56">
        <f t="shared" si="0"/>
        <v>100</v>
      </c>
    </row>
    <row r="13" spans="1:5" ht="15.75">
      <c r="A13" s="85">
        <v>6</v>
      </c>
      <c r="B13" s="38" t="s">
        <v>7</v>
      </c>
      <c r="C13" s="67">
        <v>2</v>
      </c>
      <c r="D13" s="67">
        <v>2</v>
      </c>
      <c r="E13" s="56">
        <f t="shared" si="0"/>
        <v>100</v>
      </c>
    </row>
    <row r="14" spans="1:5" ht="15.75">
      <c r="A14" s="85">
        <v>7</v>
      </c>
      <c r="B14" s="38" t="s">
        <v>8</v>
      </c>
      <c r="C14" s="67">
        <v>6</v>
      </c>
      <c r="D14" s="67">
        <v>6</v>
      </c>
      <c r="E14" s="56">
        <f t="shared" si="0"/>
        <v>100</v>
      </c>
    </row>
    <row r="15" spans="1:5" ht="15.75">
      <c r="A15" s="85">
        <v>8</v>
      </c>
      <c r="B15" s="38" t="s">
        <v>9</v>
      </c>
      <c r="C15" s="67">
        <v>8</v>
      </c>
      <c r="D15" s="67">
        <v>8</v>
      </c>
      <c r="E15" s="56">
        <f t="shared" si="0"/>
        <v>100</v>
      </c>
    </row>
    <row r="16" spans="1:5" ht="15.75">
      <c r="A16" s="85">
        <v>9</v>
      </c>
      <c r="B16" s="38" t="s">
        <v>10</v>
      </c>
      <c r="C16" s="67">
        <v>7</v>
      </c>
      <c r="D16" s="67">
        <v>7</v>
      </c>
      <c r="E16" s="56">
        <f t="shared" si="0"/>
        <v>100</v>
      </c>
    </row>
    <row r="17" spans="1:5" ht="15.75">
      <c r="A17" s="85">
        <v>10</v>
      </c>
      <c r="B17" s="38" t="s">
        <v>11</v>
      </c>
      <c r="C17" s="67">
        <v>8</v>
      </c>
      <c r="D17" s="67">
        <v>8</v>
      </c>
      <c r="E17" s="56">
        <f t="shared" si="0"/>
        <v>100</v>
      </c>
    </row>
    <row r="18" spans="1:7" ht="15.75">
      <c r="A18" s="85">
        <v>11</v>
      </c>
      <c r="B18" s="38" t="s">
        <v>12</v>
      </c>
      <c r="C18" s="67">
        <v>7</v>
      </c>
      <c r="D18" s="67">
        <v>7</v>
      </c>
      <c r="E18" s="56">
        <f t="shared" si="0"/>
        <v>100</v>
      </c>
      <c r="G18" s="14"/>
    </row>
    <row r="19" spans="1:7" ht="15.75">
      <c r="A19" s="85">
        <v>12</v>
      </c>
      <c r="B19" s="38" t="s">
        <v>13</v>
      </c>
      <c r="C19" s="67">
        <v>2</v>
      </c>
      <c r="D19" s="67">
        <v>2</v>
      </c>
      <c r="E19" s="56">
        <f t="shared" si="0"/>
        <v>100</v>
      </c>
      <c r="G19" s="14"/>
    </row>
    <row r="20" spans="1:5" ht="15.75">
      <c r="A20" s="85">
        <v>13</v>
      </c>
      <c r="B20" s="38" t="s">
        <v>14</v>
      </c>
      <c r="C20" s="67">
        <v>6</v>
      </c>
      <c r="D20" s="67">
        <v>6</v>
      </c>
      <c r="E20" s="56">
        <f t="shared" si="0"/>
        <v>100</v>
      </c>
    </row>
    <row r="21" spans="1:5" ht="15.75">
      <c r="A21" s="85">
        <v>14</v>
      </c>
      <c r="B21" s="38" t="s">
        <v>15</v>
      </c>
      <c r="C21" s="67">
        <v>10</v>
      </c>
      <c r="D21" s="67">
        <v>10</v>
      </c>
      <c r="E21" s="56">
        <f t="shared" si="0"/>
        <v>100</v>
      </c>
    </row>
    <row r="22" spans="1:5" ht="15.75">
      <c r="A22" s="85">
        <v>15</v>
      </c>
      <c r="B22" s="38" t="s">
        <v>16</v>
      </c>
      <c r="C22" s="67">
        <v>4</v>
      </c>
      <c r="D22" s="67">
        <v>4</v>
      </c>
      <c r="E22" s="56">
        <f t="shared" si="0"/>
        <v>100</v>
      </c>
    </row>
    <row r="23" spans="1:5" ht="15.75">
      <c r="A23" s="85">
        <v>16</v>
      </c>
      <c r="B23" s="38" t="s">
        <v>17</v>
      </c>
      <c r="C23" s="67">
        <v>6</v>
      </c>
      <c r="D23" s="67">
        <v>6</v>
      </c>
      <c r="E23" s="56">
        <f t="shared" si="0"/>
        <v>100</v>
      </c>
    </row>
    <row r="24" spans="1:5" ht="15.75">
      <c r="A24" s="85">
        <v>17</v>
      </c>
      <c r="B24" s="38" t="s">
        <v>18</v>
      </c>
      <c r="C24" s="67">
        <v>6</v>
      </c>
      <c r="D24" s="67">
        <v>6</v>
      </c>
      <c r="E24" s="56">
        <f t="shared" si="0"/>
        <v>100</v>
      </c>
    </row>
    <row r="25" spans="1:6" ht="15.75">
      <c r="A25" s="4"/>
      <c r="B25" s="38"/>
      <c r="C25" s="141"/>
      <c r="D25" s="67"/>
      <c r="E25" s="56"/>
      <c r="F25" s="14"/>
    </row>
    <row r="26" spans="1:5" ht="19.5" customHeight="1">
      <c r="A26" s="64"/>
      <c r="B26" s="137" t="s">
        <v>20</v>
      </c>
      <c r="C26" s="109">
        <f>C8+C9+C10+C11+C12+C13+C14+C15+C16+C17+C18+C19+C20+C21+C22+C23+C24</f>
        <v>121</v>
      </c>
      <c r="D26" s="109">
        <f>D8+D9+D10+D11+D12+D13+D14+D15+D16+D17+D18+D19+D20+D21+D22+D23+D24</f>
        <v>121</v>
      </c>
      <c r="E26" s="110">
        <f>D26/C26*100</f>
        <v>100</v>
      </c>
    </row>
    <row r="27" spans="1:2" ht="15.75">
      <c r="A27" s="1"/>
      <c r="B27" s="1"/>
    </row>
  </sheetData>
  <sheetProtection/>
  <mergeCells count="2">
    <mergeCell ref="A4:E4"/>
    <mergeCell ref="B5:E5"/>
  </mergeCells>
  <printOptions horizontalCentered="1"/>
  <pageMargins left="0.8267716535433072" right="0.1968503937007874" top="0.5511811023622047" bottom="0.984251968503937" header="0.1968503937007874" footer="0.5118110236220472"/>
  <pageSetup firstPageNumber="185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3"/>
  <sheetViews>
    <sheetView view="pageBreakPreview" zoomScaleSheetLayoutView="100" zoomScalePageLayoutView="0" workbookViewId="0" topLeftCell="A1">
      <selection activeCell="I30" sqref="I30"/>
    </sheetView>
  </sheetViews>
  <sheetFormatPr defaultColWidth="9.140625" defaultRowHeight="12.75"/>
  <cols>
    <col min="1" max="1" width="5.140625" style="21" customWidth="1"/>
    <col min="2" max="2" width="35.57421875" style="21" customWidth="1"/>
    <col min="3" max="3" width="17.140625" style="21" customWidth="1"/>
    <col min="4" max="4" width="17.00390625" style="21" customWidth="1"/>
    <col min="5" max="5" width="17.57421875" style="21" customWidth="1"/>
    <col min="6" max="16384" width="9.140625" style="21" customWidth="1"/>
  </cols>
  <sheetData>
    <row r="1" spans="1:5" s="20" customFormat="1" ht="15.75">
      <c r="A1" s="18"/>
      <c r="B1" s="19"/>
      <c r="C1" s="30"/>
      <c r="D1" s="30"/>
      <c r="E1" s="31" t="s">
        <v>53</v>
      </c>
    </row>
    <row r="2" spans="1:5" s="20" customFormat="1" ht="15.75">
      <c r="A2" s="18"/>
      <c r="B2" s="19"/>
      <c r="C2" s="30"/>
      <c r="D2" s="30"/>
      <c r="E2" s="45" t="s">
        <v>36</v>
      </c>
    </row>
    <row r="3" spans="1:5" s="20" customFormat="1" ht="15.75">
      <c r="A3" s="18"/>
      <c r="B3" s="19"/>
      <c r="C3" s="30"/>
      <c r="D3" s="31"/>
      <c r="E3" s="31"/>
    </row>
    <row r="4" spans="1:5" ht="19.5" customHeight="1">
      <c r="A4" s="241" t="s">
        <v>28</v>
      </c>
      <c r="B4" s="241"/>
      <c r="C4" s="241"/>
      <c r="D4" s="241"/>
      <c r="E4" s="241"/>
    </row>
    <row r="5" spans="1:5" ht="49.5" customHeight="1">
      <c r="A5" s="270" t="s">
        <v>75</v>
      </c>
      <c r="B5" s="270"/>
      <c r="C5" s="270"/>
      <c r="D5" s="270"/>
      <c r="E5" s="270"/>
    </row>
    <row r="6" spans="1:5" ht="15.75">
      <c r="A6" s="22"/>
      <c r="B6" s="22"/>
      <c r="E6" s="23" t="s">
        <v>0</v>
      </c>
    </row>
    <row r="7" spans="1:5" ht="30" customHeight="1">
      <c r="A7" s="124" t="s">
        <v>1</v>
      </c>
      <c r="B7" s="124" t="s">
        <v>2</v>
      </c>
      <c r="C7" s="103" t="s">
        <v>26</v>
      </c>
      <c r="D7" s="115" t="s">
        <v>29</v>
      </c>
      <c r="E7" s="103" t="s">
        <v>24</v>
      </c>
    </row>
    <row r="8" spans="1:5" ht="16.5" customHeight="1" hidden="1">
      <c r="A8" s="92">
        <v>1</v>
      </c>
      <c r="B8" s="24" t="s">
        <v>3</v>
      </c>
      <c r="C8" s="93"/>
      <c r="D8" s="86"/>
      <c r="E8" s="76" t="e">
        <f>D8/C8*100</f>
        <v>#DIV/0!</v>
      </c>
    </row>
    <row r="9" spans="1:5" ht="16.5" customHeight="1" hidden="1">
      <c r="A9" s="35">
        <v>2</v>
      </c>
      <c r="B9" s="24" t="s">
        <v>4</v>
      </c>
      <c r="C9" s="93"/>
      <c r="D9" s="79"/>
      <c r="E9" s="77" t="e">
        <f aca="true" t="shared" si="0" ref="E9:E20">D9/C9*100</f>
        <v>#DIV/0!</v>
      </c>
    </row>
    <row r="10" spans="1:5" ht="15.75" hidden="1">
      <c r="A10" s="35">
        <v>3</v>
      </c>
      <c r="B10" s="24" t="s">
        <v>22</v>
      </c>
      <c r="C10" s="93"/>
      <c r="D10" s="79"/>
      <c r="E10" s="77" t="e">
        <f t="shared" si="0"/>
        <v>#DIV/0!</v>
      </c>
    </row>
    <row r="11" spans="1:5" ht="15.75" hidden="1">
      <c r="A11" s="35">
        <v>4</v>
      </c>
      <c r="B11" s="24" t="s">
        <v>5</v>
      </c>
      <c r="C11" s="93"/>
      <c r="D11" s="79"/>
      <c r="E11" s="77" t="e">
        <f t="shared" si="0"/>
        <v>#DIV/0!</v>
      </c>
    </row>
    <row r="12" spans="1:5" ht="15.75">
      <c r="A12" s="35">
        <v>1</v>
      </c>
      <c r="B12" s="24" t="s">
        <v>6</v>
      </c>
      <c r="C12" s="180">
        <v>278.7</v>
      </c>
      <c r="D12" s="184">
        <v>278.7</v>
      </c>
      <c r="E12" s="181">
        <f t="shared" si="0"/>
        <v>100</v>
      </c>
    </row>
    <row r="13" spans="1:5" ht="15.75" hidden="1">
      <c r="A13" s="35">
        <v>6</v>
      </c>
      <c r="B13" s="24" t="s">
        <v>9</v>
      </c>
      <c r="C13" s="93"/>
      <c r="D13" s="81"/>
      <c r="E13" s="182" t="e">
        <f t="shared" si="0"/>
        <v>#DIV/0!</v>
      </c>
    </row>
    <row r="14" spans="1:5" ht="15.75" hidden="1">
      <c r="A14" s="35">
        <v>7</v>
      </c>
      <c r="B14" s="24" t="s">
        <v>10</v>
      </c>
      <c r="C14" s="93"/>
      <c r="D14" s="81"/>
      <c r="E14" s="182" t="e">
        <f t="shared" si="0"/>
        <v>#DIV/0!</v>
      </c>
    </row>
    <row r="15" spans="1:5" ht="15.75" hidden="1">
      <c r="A15" s="35">
        <v>8</v>
      </c>
      <c r="B15" s="24" t="s">
        <v>11</v>
      </c>
      <c r="C15" s="93"/>
      <c r="D15" s="81"/>
      <c r="E15" s="182" t="e">
        <f t="shared" si="0"/>
        <v>#DIV/0!</v>
      </c>
    </row>
    <row r="16" spans="1:5" ht="15.75" hidden="1">
      <c r="A16" s="35">
        <v>9</v>
      </c>
      <c r="B16" s="24" t="s">
        <v>12</v>
      </c>
      <c r="C16" s="93"/>
      <c r="D16" s="81"/>
      <c r="E16" s="182" t="e">
        <f t="shared" si="0"/>
        <v>#DIV/0!</v>
      </c>
    </row>
    <row r="17" spans="1:8" ht="15.75" hidden="1">
      <c r="A17" s="35">
        <v>10</v>
      </c>
      <c r="B17" s="24" t="s">
        <v>15</v>
      </c>
      <c r="C17" s="93"/>
      <c r="D17" s="81"/>
      <c r="E17" s="182" t="e">
        <f t="shared" si="0"/>
        <v>#DIV/0!</v>
      </c>
      <c r="H17" s="72"/>
    </row>
    <row r="18" spans="1:5" ht="15.75" hidden="1">
      <c r="A18" s="35">
        <v>11</v>
      </c>
      <c r="B18" s="24" t="s">
        <v>17</v>
      </c>
      <c r="C18" s="93"/>
      <c r="D18" s="81"/>
      <c r="E18" s="182" t="e">
        <f t="shared" si="0"/>
        <v>#DIV/0!</v>
      </c>
    </row>
    <row r="19" spans="1:5" ht="15.75" hidden="1">
      <c r="A19" s="35">
        <v>12</v>
      </c>
      <c r="B19" s="24" t="s">
        <v>18</v>
      </c>
      <c r="C19" s="93"/>
      <c r="D19" s="81"/>
      <c r="E19" s="182" t="e">
        <f t="shared" si="0"/>
        <v>#DIV/0!</v>
      </c>
    </row>
    <row r="20" spans="1:5" ht="15.75" hidden="1">
      <c r="A20" s="35">
        <v>13</v>
      </c>
      <c r="B20" s="24" t="s">
        <v>19</v>
      </c>
      <c r="C20" s="93"/>
      <c r="D20" s="81"/>
      <c r="E20" s="182" t="e">
        <f t="shared" si="0"/>
        <v>#DIV/0!</v>
      </c>
    </row>
    <row r="21" spans="1:5" ht="15.75">
      <c r="A21" s="35">
        <v>2</v>
      </c>
      <c r="B21" s="24" t="s">
        <v>21</v>
      </c>
      <c r="C21" s="79">
        <v>1038.7</v>
      </c>
      <c r="D21" s="81">
        <v>769.917</v>
      </c>
      <c r="E21" s="182">
        <f>D21/C21*100</f>
        <v>74.12313468759025</v>
      </c>
    </row>
    <row r="22" spans="1:5" ht="15.75">
      <c r="A22" s="25"/>
      <c r="B22" s="24"/>
      <c r="C22" s="93"/>
      <c r="D22" s="81"/>
      <c r="E22" s="182"/>
    </row>
    <row r="23" spans="1:5" ht="19.5" customHeight="1">
      <c r="A23" s="26"/>
      <c r="B23" s="140" t="s">
        <v>20</v>
      </c>
      <c r="C23" s="128">
        <f>C21+C12</f>
        <v>1317.4</v>
      </c>
      <c r="D23" s="122">
        <f>D21+D12</f>
        <v>1048.617</v>
      </c>
      <c r="E23" s="183">
        <f>D23/C23*100</f>
        <v>79.59746470320327</v>
      </c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86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9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.140625" style="0" customWidth="1"/>
    <col min="2" max="2" width="29.421875" style="0" customWidth="1"/>
    <col min="3" max="4" width="17.8515625" style="0" bestFit="1" customWidth="1"/>
    <col min="5" max="5" width="15.8515625" style="0" customWidth="1"/>
  </cols>
  <sheetData>
    <row r="1" spans="1:5" ht="15.75">
      <c r="A1" s="1"/>
      <c r="C1" s="30"/>
      <c r="D1" s="30"/>
      <c r="E1" s="31" t="s">
        <v>54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71" t="s">
        <v>28</v>
      </c>
      <c r="B4" s="271"/>
      <c r="C4" s="271"/>
      <c r="D4" s="271"/>
      <c r="E4" s="271"/>
    </row>
    <row r="5" spans="1:5" ht="48.75" customHeight="1">
      <c r="A5" s="243" t="s">
        <v>153</v>
      </c>
      <c r="B5" s="243"/>
      <c r="C5" s="243"/>
      <c r="D5" s="243"/>
      <c r="E5" s="243"/>
    </row>
    <row r="6" spans="1:5" ht="15" customHeight="1">
      <c r="A6" s="15"/>
      <c r="B6" s="15"/>
      <c r="E6" s="16" t="s">
        <v>0</v>
      </c>
    </row>
    <row r="7" spans="1:5" ht="35.25" customHeight="1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6.5" customHeight="1">
      <c r="A8" s="84">
        <v>1</v>
      </c>
      <c r="B8" s="17" t="s">
        <v>3</v>
      </c>
      <c r="C8" s="96">
        <v>40072.13596</v>
      </c>
      <c r="D8" s="96">
        <v>40072.13596</v>
      </c>
      <c r="E8" s="70">
        <f>D8/C8*100</f>
        <v>100</v>
      </c>
    </row>
    <row r="9" spans="1:5" ht="15.75">
      <c r="A9" s="85">
        <v>2</v>
      </c>
      <c r="B9" s="17" t="s">
        <v>4</v>
      </c>
      <c r="C9" s="96">
        <v>48507.83126</v>
      </c>
      <c r="D9" s="96">
        <v>48507.83126</v>
      </c>
      <c r="E9" s="71">
        <f aca="true" t="shared" si="0" ref="E9:E26">D9/C9*100</f>
        <v>100</v>
      </c>
    </row>
    <row r="10" spans="1:5" ht="15.75">
      <c r="A10" s="85">
        <v>3</v>
      </c>
      <c r="B10" s="17" t="s">
        <v>22</v>
      </c>
      <c r="C10" s="96">
        <v>106342.31156</v>
      </c>
      <c r="D10" s="96">
        <v>106342.31156</v>
      </c>
      <c r="E10" s="71">
        <f t="shared" si="0"/>
        <v>100</v>
      </c>
    </row>
    <row r="11" spans="1:5" ht="15.75">
      <c r="A11" s="85">
        <v>4</v>
      </c>
      <c r="B11" s="17" t="s">
        <v>5</v>
      </c>
      <c r="C11" s="96">
        <v>47270.49289</v>
      </c>
      <c r="D11" s="96">
        <v>47270.49289</v>
      </c>
      <c r="E11" s="71">
        <f t="shared" si="0"/>
        <v>100</v>
      </c>
    </row>
    <row r="12" spans="1:5" ht="15.75">
      <c r="A12" s="85">
        <v>5</v>
      </c>
      <c r="B12" s="17" t="s">
        <v>6</v>
      </c>
      <c r="C12" s="96">
        <v>148112.13244</v>
      </c>
      <c r="D12" s="96">
        <v>148112.13244</v>
      </c>
      <c r="E12" s="71">
        <f t="shared" si="0"/>
        <v>100</v>
      </c>
    </row>
    <row r="13" spans="1:5" ht="15.75">
      <c r="A13" s="85">
        <v>6</v>
      </c>
      <c r="B13" s="17" t="s">
        <v>7</v>
      </c>
      <c r="C13" s="96">
        <v>28252.13827</v>
      </c>
      <c r="D13" s="96">
        <v>28252.13827</v>
      </c>
      <c r="E13" s="71">
        <f t="shared" si="0"/>
        <v>100</v>
      </c>
    </row>
    <row r="14" spans="1:5" ht="15.75">
      <c r="A14" s="85">
        <v>7</v>
      </c>
      <c r="B14" s="17" t="s">
        <v>8</v>
      </c>
      <c r="C14" s="96">
        <v>33708.74818</v>
      </c>
      <c r="D14" s="96">
        <v>33708.74818</v>
      </c>
      <c r="E14" s="71">
        <f t="shared" si="0"/>
        <v>100</v>
      </c>
    </row>
    <row r="15" spans="1:5" ht="15.75">
      <c r="A15" s="85">
        <v>8</v>
      </c>
      <c r="B15" s="17" t="s">
        <v>9</v>
      </c>
      <c r="C15" s="96">
        <v>37010.00313</v>
      </c>
      <c r="D15" s="96">
        <v>37010.00313</v>
      </c>
      <c r="E15" s="71">
        <f t="shared" si="0"/>
        <v>100</v>
      </c>
    </row>
    <row r="16" spans="1:5" ht="15.75">
      <c r="A16" s="85">
        <v>9</v>
      </c>
      <c r="B16" s="17" t="s">
        <v>10</v>
      </c>
      <c r="C16" s="96">
        <v>37820.60544</v>
      </c>
      <c r="D16" s="96">
        <v>37820.60544</v>
      </c>
      <c r="E16" s="71">
        <f t="shared" si="0"/>
        <v>100</v>
      </c>
    </row>
    <row r="17" spans="1:5" ht="15.75">
      <c r="A17" s="85">
        <v>10</v>
      </c>
      <c r="B17" s="17" t="s">
        <v>11</v>
      </c>
      <c r="C17" s="96">
        <v>53092.46381</v>
      </c>
      <c r="D17" s="96">
        <v>53092.46381</v>
      </c>
      <c r="E17" s="71">
        <f t="shared" si="0"/>
        <v>100</v>
      </c>
    </row>
    <row r="18" spans="1:5" ht="15.75">
      <c r="A18" s="85">
        <v>11</v>
      </c>
      <c r="B18" s="17" t="s">
        <v>12</v>
      </c>
      <c r="C18" s="96">
        <v>47640.83188</v>
      </c>
      <c r="D18" s="96">
        <v>47640.83188</v>
      </c>
      <c r="E18" s="71">
        <f t="shared" si="0"/>
        <v>100</v>
      </c>
    </row>
    <row r="19" spans="1:5" ht="15.75">
      <c r="A19" s="85">
        <v>12</v>
      </c>
      <c r="B19" s="17" t="s">
        <v>13</v>
      </c>
      <c r="C19" s="96">
        <v>6982.12935</v>
      </c>
      <c r="D19" s="96">
        <v>6982.12935</v>
      </c>
      <c r="E19" s="71">
        <f t="shared" si="0"/>
        <v>100</v>
      </c>
    </row>
    <row r="20" spans="1:5" ht="15.75">
      <c r="A20" s="85">
        <v>13</v>
      </c>
      <c r="B20" s="17" t="s">
        <v>14</v>
      </c>
      <c r="C20" s="96">
        <v>31318.15662</v>
      </c>
      <c r="D20" s="96">
        <v>31318.15662</v>
      </c>
      <c r="E20" s="71">
        <f t="shared" si="0"/>
        <v>100</v>
      </c>
    </row>
    <row r="21" spans="1:5" ht="15.75">
      <c r="A21" s="85">
        <v>14</v>
      </c>
      <c r="B21" s="17" t="s">
        <v>15</v>
      </c>
      <c r="C21" s="96">
        <v>90138.07201</v>
      </c>
      <c r="D21" s="96">
        <v>90138.07201</v>
      </c>
      <c r="E21" s="71">
        <f t="shared" si="0"/>
        <v>100</v>
      </c>
    </row>
    <row r="22" spans="1:5" ht="15.75">
      <c r="A22" s="85">
        <v>15</v>
      </c>
      <c r="B22" s="17" t="s">
        <v>16</v>
      </c>
      <c r="C22" s="96">
        <v>30225.58991</v>
      </c>
      <c r="D22" s="96">
        <v>30225.58991</v>
      </c>
      <c r="E22" s="71">
        <f t="shared" si="0"/>
        <v>100</v>
      </c>
    </row>
    <row r="23" spans="1:5" ht="15.75">
      <c r="A23" s="85">
        <v>16</v>
      </c>
      <c r="B23" s="17" t="s">
        <v>17</v>
      </c>
      <c r="C23" s="96">
        <v>37496.03545</v>
      </c>
      <c r="D23" s="96">
        <v>37496.03545</v>
      </c>
      <c r="E23" s="71">
        <f t="shared" si="0"/>
        <v>100</v>
      </c>
    </row>
    <row r="24" spans="1:5" ht="15.75">
      <c r="A24" s="85">
        <v>17</v>
      </c>
      <c r="B24" s="17" t="s">
        <v>18</v>
      </c>
      <c r="C24" s="96">
        <v>33200.00159</v>
      </c>
      <c r="D24" s="96">
        <v>33200.00159</v>
      </c>
      <c r="E24" s="71">
        <f t="shared" si="0"/>
        <v>100</v>
      </c>
    </row>
    <row r="25" spans="1:5" ht="15.75">
      <c r="A25" s="85">
        <v>18</v>
      </c>
      <c r="B25" s="17" t="s">
        <v>19</v>
      </c>
      <c r="C25" s="96">
        <v>48681.00379</v>
      </c>
      <c r="D25" s="96">
        <v>48681.00379</v>
      </c>
      <c r="E25" s="71">
        <f t="shared" si="0"/>
        <v>100</v>
      </c>
    </row>
    <row r="26" spans="1:6" ht="15.75">
      <c r="A26" s="85">
        <v>19</v>
      </c>
      <c r="B26" s="17" t="s">
        <v>21</v>
      </c>
      <c r="C26" s="96">
        <v>347250.01646</v>
      </c>
      <c r="D26" s="96">
        <v>347250.01646</v>
      </c>
      <c r="E26" s="71">
        <f t="shared" si="0"/>
        <v>100</v>
      </c>
      <c r="F26" s="14"/>
    </row>
    <row r="27" spans="1:5" ht="15.75">
      <c r="A27" s="4"/>
      <c r="B27" s="17"/>
      <c r="C27" s="96"/>
      <c r="D27" s="96"/>
      <c r="E27" s="71"/>
    </row>
    <row r="28" spans="1:5" ht="19.5" customHeight="1">
      <c r="A28" s="64"/>
      <c r="B28" s="108" t="s">
        <v>20</v>
      </c>
      <c r="C28" s="156">
        <f>SUM(C8:C27)</f>
        <v>1253120.6999999997</v>
      </c>
      <c r="D28" s="215">
        <f>SUM(D8:D27)</f>
        <v>1253120.6999999997</v>
      </c>
      <c r="E28" s="117">
        <f>D28/C28*100</f>
        <v>100</v>
      </c>
    </row>
    <row r="29" spans="1:2" ht="15.75">
      <c r="A29" s="1"/>
      <c r="B29" s="1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87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9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.57421875" style="21" customWidth="1"/>
    <col min="2" max="2" width="30.8515625" style="21" customWidth="1"/>
    <col min="3" max="3" width="18.00390625" style="21" customWidth="1"/>
    <col min="4" max="4" width="17.57421875" style="21" customWidth="1"/>
    <col min="5" max="5" width="16.8515625" style="21" customWidth="1"/>
    <col min="6" max="16384" width="9.140625" style="21" customWidth="1"/>
  </cols>
  <sheetData>
    <row r="1" spans="1:5" s="20" customFormat="1" ht="15.75">
      <c r="A1" s="18"/>
      <c r="B1" s="19"/>
      <c r="C1" s="30"/>
      <c r="D1" s="30"/>
      <c r="E1" s="31" t="s">
        <v>55</v>
      </c>
    </row>
    <row r="2" spans="1:5" s="20" customFormat="1" ht="15.75">
      <c r="A2" s="18"/>
      <c r="B2" s="19"/>
      <c r="C2" s="30"/>
      <c r="D2" s="30"/>
      <c r="E2" s="45" t="s">
        <v>36</v>
      </c>
    </row>
    <row r="3" spans="1:5" s="20" customFormat="1" ht="15.75">
      <c r="A3" s="18"/>
      <c r="B3" s="19"/>
      <c r="C3" s="30"/>
      <c r="D3" s="31"/>
      <c r="E3" s="31"/>
    </row>
    <row r="4" spans="1:5" ht="19.5" customHeight="1">
      <c r="A4" s="241" t="s">
        <v>28</v>
      </c>
      <c r="B4" s="241"/>
      <c r="C4" s="241"/>
      <c r="D4" s="241"/>
      <c r="E4" s="241"/>
    </row>
    <row r="5" spans="1:5" ht="34.5" customHeight="1">
      <c r="A5" s="263" t="s">
        <v>103</v>
      </c>
      <c r="B5" s="263"/>
      <c r="C5" s="263"/>
      <c r="D5" s="263"/>
      <c r="E5" s="263"/>
    </row>
    <row r="6" spans="1:5" ht="5.25" customHeight="1">
      <c r="A6" s="42"/>
      <c r="B6" s="42"/>
      <c r="C6" s="42"/>
      <c r="D6" s="42"/>
      <c r="E6" s="42"/>
    </row>
    <row r="7" spans="1:5" ht="15.75">
      <c r="A7" s="22"/>
      <c r="B7" s="22"/>
      <c r="E7" s="23" t="s">
        <v>0</v>
      </c>
    </row>
    <row r="8" spans="1:5" ht="30.75" customHeight="1">
      <c r="A8" s="124" t="s">
        <v>1</v>
      </c>
      <c r="B8" s="125" t="s">
        <v>2</v>
      </c>
      <c r="C8" s="102" t="s">
        <v>26</v>
      </c>
      <c r="D8" s="115" t="s">
        <v>29</v>
      </c>
      <c r="E8" s="116" t="s">
        <v>24</v>
      </c>
    </row>
    <row r="9" spans="1:5" ht="16.5" customHeight="1">
      <c r="A9" s="92">
        <v>1</v>
      </c>
      <c r="B9" s="24" t="s">
        <v>3</v>
      </c>
      <c r="C9" s="96">
        <v>30232.162</v>
      </c>
      <c r="D9" s="96">
        <v>30156.59202</v>
      </c>
      <c r="E9" s="76">
        <f>D9/C9*100</f>
        <v>99.75003448314415</v>
      </c>
    </row>
    <row r="10" spans="1:5" ht="16.5" customHeight="1">
      <c r="A10" s="35">
        <v>2</v>
      </c>
      <c r="B10" s="24" t="s">
        <v>4</v>
      </c>
      <c r="C10" s="96">
        <v>27670.5</v>
      </c>
      <c r="D10" s="96">
        <v>27501.01532</v>
      </c>
      <c r="E10" s="77">
        <f aca="true" t="shared" si="0" ref="E10:E27">D10/C10*100</f>
        <v>99.387489636978</v>
      </c>
    </row>
    <row r="11" spans="1:5" ht="15.75">
      <c r="A11" s="35">
        <v>3</v>
      </c>
      <c r="B11" s="24" t="s">
        <v>22</v>
      </c>
      <c r="C11" s="96">
        <v>54987.808</v>
      </c>
      <c r="D11" s="96">
        <v>54783.23372</v>
      </c>
      <c r="E11" s="77">
        <f t="shared" si="0"/>
        <v>99.62796429346665</v>
      </c>
    </row>
    <row r="12" spans="1:5" ht="15.75">
      <c r="A12" s="35">
        <v>4</v>
      </c>
      <c r="B12" s="24" t="s">
        <v>5</v>
      </c>
      <c r="C12" s="96">
        <v>25895.612</v>
      </c>
      <c r="D12" s="96">
        <v>25765.98529</v>
      </c>
      <c r="E12" s="77">
        <f t="shared" si="0"/>
        <v>99.49942596452249</v>
      </c>
    </row>
    <row r="13" spans="1:5" ht="15.75">
      <c r="A13" s="35">
        <v>5</v>
      </c>
      <c r="B13" s="24" t="s">
        <v>6</v>
      </c>
      <c r="C13" s="96">
        <v>74207.156</v>
      </c>
      <c r="D13" s="96">
        <v>73961.02067</v>
      </c>
      <c r="E13" s="77">
        <f t="shared" si="0"/>
        <v>99.66831321496811</v>
      </c>
    </row>
    <row r="14" spans="1:5" ht="15.75">
      <c r="A14" s="35">
        <v>6</v>
      </c>
      <c r="B14" s="24" t="s">
        <v>7</v>
      </c>
      <c r="C14" s="96">
        <v>15817.807</v>
      </c>
      <c r="D14" s="96">
        <v>15760.994</v>
      </c>
      <c r="E14" s="77">
        <f t="shared" si="0"/>
        <v>99.64082884561685</v>
      </c>
    </row>
    <row r="15" spans="1:5" ht="15.75">
      <c r="A15" s="35">
        <v>7</v>
      </c>
      <c r="B15" s="24" t="s">
        <v>8</v>
      </c>
      <c r="C15" s="96">
        <v>22563.462</v>
      </c>
      <c r="D15" s="96">
        <v>22491.57463</v>
      </c>
      <c r="E15" s="77">
        <f t="shared" si="0"/>
        <v>99.68139920194871</v>
      </c>
    </row>
    <row r="16" spans="1:5" ht="15.75">
      <c r="A16" s="35">
        <v>8</v>
      </c>
      <c r="B16" s="24" t="s">
        <v>9</v>
      </c>
      <c r="C16" s="96">
        <v>21798.3</v>
      </c>
      <c r="D16" s="96">
        <v>21721.62047</v>
      </c>
      <c r="E16" s="77">
        <f t="shared" si="0"/>
        <v>99.64823160521694</v>
      </c>
    </row>
    <row r="17" spans="1:5" ht="15.75">
      <c r="A17" s="35">
        <v>9</v>
      </c>
      <c r="B17" s="24" t="s">
        <v>10</v>
      </c>
      <c r="C17" s="96">
        <v>26173.691</v>
      </c>
      <c r="D17" s="96">
        <v>26119.13094</v>
      </c>
      <c r="E17" s="77">
        <f t="shared" si="0"/>
        <v>99.79154617512678</v>
      </c>
    </row>
    <row r="18" spans="1:5" ht="15.75">
      <c r="A18" s="35">
        <v>10</v>
      </c>
      <c r="B18" s="24" t="s">
        <v>11</v>
      </c>
      <c r="C18" s="96">
        <v>31709.015</v>
      </c>
      <c r="D18" s="96">
        <v>31409.015</v>
      </c>
      <c r="E18" s="77">
        <f t="shared" si="0"/>
        <v>99.05389681767157</v>
      </c>
    </row>
    <row r="19" spans="1:5" ht="15.75">
      <c r="A19" s="35">
        <v>11</v>
      </c>
      <c r="B19" s="24" t="s">
        <v>12</v>
      </c>
      <c r="C19" s="96">
        <v>18678.7</v>
      </c>
      <c r="D19" s="96">
        <v>18593.39065</v>
      </c>
      <c r="E19" s="77">
        <f t="shared" si="0"/>
        <v>99.5432800462559</v>
      </c>
    </row>
    <row r="20" spans="1:5" ht="15.75">
      <c r="A20" s="35">
        <v>12</v>
      </c>
      <c r="B20" s="24" t="s">
        <v>13</v>
      </c>
      <c r="C20" s="96">
        <v>6824.262</v>
      </c>
      <c r="D20" s="96">
        <v>6811.635</v>
      </c>
      <c r="E20" s="77">
        <f t="shared" si="0"/>
        <v>99.81496900324167</v>
      </c>
    </row>
    <row r="21" spans="1:5" ht="15.75">
      <c r="A21" s="35">
        <v>13</v>
      </c>
      <c r="B21" s="24" t="s">
        <v>14</v>
      </c>
      <c r="C21" s="96">
        <v>16216.729</v>
      </c>
      <c r="D21" s="96">
        <v>16212.80224</v>
      </c>
      <c r="E21" s="77">
        <f t="shared" si="0"/>
        <v>99.97578574569509</v>
      </c>
    </row>
    <row r="22" spans="1:5" ht="15.75">
      <c r="A22" s="35">
        <v>14</v>
      </c>
      <c r="B22" s="24" t="s">
        <v>15</v>
      </c>
      <c r="C22" s="96">
        <v>43069.424</v>
      </c>
      <c r="D22" s="96">
        <v>42468.82304</v>
      </c>
      <c r="E22" s="77">
        <f t="shared" si="0"/>
        <v>98.60550500977214</v>
      </c>
    </row>
    <row r="23" spans="1:5" ht="15.75">
      <c r="A23" s="35">
        <v>15</v>
      </c>
      <c r="B23" s="24" t="s">
        <v>16</v>
      </c>
      <c r="C23" s="96">
        <v>15532.318</v>
      </c>
      <c r="D23" s="96">
        <v>15486.84086</v>
      </c>
      <c r="E23" s="77">
        <f t="shared" si="0"/>
        <v>99.70720957425672</v>
      </c>
    </row>
    <row r="24" spans="1:5" ht="15.75">
      <c r="A24" s="35">
        <v>16</v>
      </c>
      <c r="B24" s="24" t="s">
        <v>17</v>
      </c>
      <c r="C24" s="96">
        <v>18030.754</v>
      </c>
      <c r="D24" s="96">
        <v>18030.22195</v>
      </c>
      <c r="E24" s="77">
        <f t="shared" si="0"/>
        <v>99.99704920825828</v>
      </c>
    </row>
    <row r="25" spans="1:5" ht="15.75">
      <c r="A25" s="35">
        <v>17</v>
      </c>
      <c r="B25" s="24" t="s">
        <v>18</v>
      </c>
      <c r="C25" s="96">
        <v>19533.2</v>
      </c>
      <c r="D25" s="96">
        <v>19473.6817</v>
      </c>
      <c r="E25" s="77">
        <f t="shared" si="0"/>
        <v>99.69529672557492</v>
      </c>
    </row>
    <row r="26" spans="1:5" ht="15.75">
      <c r="A26" s="35">
        <v>18</v>
      </c>
      <c r="B26" s="24" t="s">
        <v>19</v>
      </c>
      <c r="C26" s="96">
        <v>32389.9</v>
      </c>
      <c r="D26" s="96">
        <v>32295.11925</v>
      </c>
      <c r="E26" s="77">
        <f t="shared" si="0"/>
        <v>99.7073756016536</v>
      </c>
    </row>
    <row r="27" spans="1:5" ht="15.75">
      <c r="A27" s="35">
        <v>19</v>
      </c>
      <c r="B27" s="24" t="s">
        <v>21</v>
      </c>
      <c r="C27" s="96">
        <v>208223.2</v>
      </c>
      <c r="D27" s="96">
        <v>208191.6167</v>
      </c>
      <c r="E27" s="77">
        <f t="shared" si="0"/>
        <v>99.98483199758721</v>
      </c>
    </row>
    <row r="28" spans="1:5" ht="15.75">
      <c r="A28" s="78"/>
      <c r="B28" s="139"/>
      <c r="C28" s="67"/>
      <c r="D28" s="67"/>
      <c r="E28" s="77"/>
    </row>
    <row r="29" spans="1:5" ht="19.5" customHeight="1">
      <c r="A29" s="26"/>
      <c r="B29" s="126" t="s">
        <v>20</v>
      </c>
      <c r="C29" s="131">
        <f>SUM(C9:C28)</f>
        <v>709554</v>
      </c>
      <c r="D29" s="131">
        <f>SUM(D9:D28)</f>
        <v>707234.31345</v>
      </c>
      <c r="E29" s="123">
        <f>D29/C29*100</f>
        <v>99.6730782223763</v>
      </c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88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9"/>
  <sheetViews>
    <sheetView view="pageBreakPreview" zoomScaleSheetLayoutView="100" zoomScalePageLayoutView="0" workbookViewId="0" topLeftCell="A1">
      <selection activeCell="C8" sqref="C8:D28"/>
    </sheetView>
  </sheetViews>
  <sheetFormatPr defaultColWidth="9.140625" defaultRowHeight="12.75"/>
  <cols>
    <col min="1" max="1" width="4.140625" style="0" customWidth="1"/>
    <col min="2" max="2" width="29.421875" style="0" customWidth="1"/>
    <col min="3" max="3" width="15.8515625" style="0" customWidth="1"/>
    <col min="4" max="4" width="14.7109375" style="0" customWidth="1"/>
    <col min="5" max="5" width="15.8515625" style="0" customWidth="1"/>
  </cols>
  <sheetData>
    <row r="1" spans="1:5" ht="15.75">
      <c r="A1" s="1"/>
      <c r="C1" s="30"/>
      <c r="D1" s="30"/>
      <c r="E1" s="31" t="s">
        <v>56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5" ht="50.25" customHeight="1">
      <c r="A5" s="243" t="s">
        <v>154</v>
      </c>
      <c r="B5" s="243"/>
      <c r="C5" s="243"/>
      <c r="D5" s="243"/>
      <c r="E5" s="243"/>
    </row>
    <row r="6" spans="1:5" ht="20.25" customHeight="1">
      <c r="A6" s="15"/>
      <c r="B6" s="15"/>
      <c r="E6" s="16" t="s">
        <v>0</v>
      </c>
    </row>
    <row r="7" spans="1:5" ht="35.25" customHeight="1">
      <c r="A7" s="102" t="s">
        <v>1</v>
      </c>
      <c r="B7" s="102" t="s">
        <v>23</v>
      </c>
      <c r="C7" s="116" t="s">
        <v>26</v>
      </c>
      <c r="D7" s="129" t="s">
        <v>29</v>
      </c>
      <c r="E7" s="116" t="s">
        <v>24</v>
      </c>
    </row>
    <row r="8" spans="1:5" ht="16.5" customHeight="1">
      <c r="A8" s="84">
        <v>1</v>
      </c>
      <c r="B8" s="38" t="s">
        <v>3</v>
      </c>
      <c r="C8" s="274">
        <v>175.9</v>
      </c>
      <c r="D8" s="274">
        <v>175.9</v>
      </c>
      <c r="E8" s="70">
        <f>D8/C8*100</f>
        <v>100</v>
      </c>
    </row>
    <row r="9" spans="1:5" ht="15.75">
      <c r="A9" s="85">
        <v>2</v>
      </c>
      <c r="B9" s="38" t="s">
        <v>4</v>
      </c>
      <c r="C9" s="229">
        <v>342</v>
      </c>
      <c r="D9" s="229">
        <v>342</v>
      </c>
      <c r="E9" s="71">
        <f aca="true" t="shared" si="0" ref="E9:E26">D9/C9*100</f>
        <v>100</v>
      </c>
    </row>
    <row r="10" spans="1:5" ht="15.75">
      <c r="A10" s="85">
        <v>3</v>
      </c>
      <c r="B10" s="38" t="s">
        <v>22</v>
      </c>
      <c r="C10" s="229">
        <v>342</v>
      </c>
      <c r="D10" s="229">
        <v>342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229">
        <v>267.2</v>
      </c>
      <c r="D11" s="229">
        <v>267.2</v>
      </c>
      <c r="E11" s="71">
        <f t="shared" si="0"/>
        <v>100</v>
      </c>
    </row>
    <row r="12" spans="1:5" ht="15.75">
      <c r="A12" s="85">
        <v>5</v>
      </c>
      <c r="B12" s="38" t="s">
        <v>6</v>
      </c>
      <c r="C12" s="229">
        <v>952</v>
      </c>
      <c r="D12" s="229">
        <v>952</v>
      </c>
      <c r="E12" s="71">
        <f t="shared" si="0"/>
        <v>100</v>
      </c>
    </row>
    <row r="13" spans="1:5" ht="15.75">
      <c r="A13" s="85">
        <v>6</v>
      </c>
      <c r="B13" s="38" t="s">
        <v>7</v>
      </c>
      <c r="C13" s="229">
        <v>43.1</v>
      </c>
      <c r="D13" s="229">
        <v>43.1</v>
      </c>
      <c r="E13" s="71">
        <f t="shared" si="0"/>
        <v>100</v>
      </c>
    </row>
    <row r="14" spans="1:5" ht="15.75">
      <c r="A14" s="85">
        <v>7</v>
      </c>
      <c r="B14" s="38" t="s">
        <v>8</v>
      </c>
      <c r="C14" s="229">
        <v>184.2</v>
      </c>
      <c r="D14" s="229">
        <v>184.2</v>
      </c>
      <c r="E14" s="71">
        <f t="shared" si="0"/>
        <v>100</v>
      </c>
    </row>
    <row r="15" spans="1:5" ht="15.75">
      <c r="A15" s="85">
        <v>8</v>
      </c>
      <c r="B15" s="38" t="s">
        <v>9</v>
      </c>
      <c r="C15" s="229">
        <v>72.2</v>
      </c>
      <c r="D15" s="229">
        <v>72.2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229">
        <v>159.3</v>
      </c>
      <c r="D16" s="229">
        <v>159.3</v>
      </c>
      <c r="E16" s="71">
        <f t="shared" si="0"/>
        <v>100</v>
      </c>
    </row>
    <row r="17" spans="1:5" ht="15.75">
      <c r="A17" s="85">
        <v>10</v>
      </c>
      <c r="B17" s="38" t="s">
        <v>11</v>
      </c>
      <c r="C17" s="229">
        <v>134.4</v>
      </c>
      <c r="D17" s="229">
        <v>134.4</v>
      </c>
      <c r="E17" s="71">
        <f t="shared" si="0"/>
        <v>100</v>
      </c>
    </row>
    <row r="18" spans="1:5" ht="15.75">
      <c r="A18" s="85">
        <v>11</v>
      </c>
      <c r="B18" s="38" t="s">
        <v>12</v>
      </c>
      <c r="C18" s="229">
        <v>113.7</v>
      </c>
      <c r="D18" s="229">
        <v>113.7</v>
      </c>
      <c r="E18" s="71">
        <f t="shared" si="0"/>
        <v>100</v>
      </c>
    </row>
    <row r="19" spans="1:5" ht="15.75">
      <c r="A19" s="85">
        <v>12</v>
      </c>
      <c r="B19" s="38" t="s">
        <v>13</v>
      </c>
      <c r="C19" s="229">
        <v>72.2</v>
      </c>
      <c r="D19" s="229">
        <v>72.2</v>
      </c>
      <c r="E19" s="71">
        <f t="shared" si="0"/>
        <v>100</v>
      </c>
    </row>
    <row r="20" spans="1:5" ht="15.75">
      <c r="A20" s="85">
        <v>13</v>
      </c>
      <c r="B20" s="38" t="s">
        <v>14</v>
      </c>
      <c r="C20" s="229">
        <v>93</v>
      </c>
      <c r="D20" s="229">
        <v>93</v>
      </c>
      <c r="E20" s="71">
        <f t="shared" si="0"/>
        <v>100</v>
      </c>
    </row>
    <row r="21" spans="1:5" ht="15.75">
      <c r="A21" s="85">
        <v>14</v>
      </c>
      <c r="B21" s="38" t="s">
        <v>15</v>
      </c>
      <c r="C21" s="229">
        <v>329.5</v>
      </c>
      <c r="D21" s="229">
        <v>329.5</v>
      </c>
      <c r="E21" s="71">
        <f t="shared" si="0"/>
        <v>100</v>
      </c>
    </row>
    <row r="22" spans="1:5" ht="15.75">
      <c r="A22" s="85">
        <v>15</v>
      </c>
      <c r="B22" s="38" t="s">
        <v>16</v>
      </c>
      <c r="C22" s="229">
        <v>225.7</v>
      </c>
      <c r="D22" s="229">
        <v>225.7</v>
      </c>
      <c r="E22" s="71">
        <f t="shared" si="0"/>
        <v>100</v>
      </c>
    </row>
    <row r="23" spans="1:5" ht="15.75">
      <c r="A23" s="85">
        <v>16</v>
      </c>
      <c r="B23" s="38" t="s">
        <v>17</v>
      </c>
      <c r="C23" s="229">
        <v>246.5</v>
      </c>
      <c r="D23" s="229">
        <v>246.5</v>
      </c>
      <c r="E23" s="71">
        <f t="shared" si="0"/>
        <v>100</v>
      </c>
    </row>
    <row r="24" spans="1:5" ht="15.75">
      <c r="A24" s="85">
        <v>17</v>
      </c>
      <c r="B24" s="38" t="s">
        <v>18</v>
      </c>
      <c r="C24" s="229">
        <v>321.2</v>
      </c>
      <c r="D24" s="229">
        <v>321.2</v>
      </c>
      <c r="E24" s="71">
        <f t="shared" si="0"/>
        <v>100</v>
      </c>
    </row>
    <row r="25" spans="1:5" ht="15.75">
      <c r="A25" s="85">
        <v>18</v>
      </c>
      <c r="B25" s="38" t="s">
        <v>19</v>
      </c>
      <c r="C25" s="229">
        <v>537</v>
      </c>
      <c r="D25" s="229">
        <v>537</v>
      </c>
      <c r="E25" s="71">
        <f t="shared" si="0"/>
        <v>100</v>
      </c>
    </row>
    <row r="26" spans="1:6" ht="15.75">
      <c r="A26" s="85">
        <v>19</v>
      </c>
      <c r="B26" s="38" t="s">
        <v>21</v>
      </c>
      <c r="C26" s="229">
        <v>3568.8</v>
      </c>
      <c r="D26" s="229">
        <v>3568.8</v>
      </c>
      <c r="E26" s="71">
        <f t="shared" si="0"/>
        <v>100</v>
      </c>
      <c r="F26" s="14"/>
    </row>
    <row r="27" spans="1:5" ht="15.75">
      <c r="A27" s="4"/>
      <c r="B27" s="38"/>
      <c r="C27" s="229"/>
      <c r="D27" s="229"/>
      <c r="E27" s="71"/>
    </row>
    <row r="28" spans="1:5" ht="19.5" customHeight="1">
      <c r="A28" s="64"/>
      <c r="B28" s="137" t="s">
        <v>20</v>
      </c>
      <c r="C28" s="109">
        <f>SUM(C8:C27)</f>
        <v>8179.899999999999</v>
      </c>
      <c r="D28" s="109">
        <f>SUM(D8:D27)</f>
        <v>8179.899999999999</v>
      </c>
      <c r="E28" s="117">
        <f>D28/C28*100</f>
        <v>100</v>
      </c>
    </row>
    <row r="29" spans="1:2" ht="15.75">
      <c r="A29" s="1"/>
      <c r="B29" s="1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89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60" zoomScalePageLayoutView="0" workbookViewId="0" topLeftCell="A1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8.57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112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9" ht="49.5" customHeight="1">
      <c r="A5" s="240" t="s">
        <v>136</v>
      </c>
      <c r="B5" s="240"/>
      <c r="C5" s="240"/>
      <c r="D5" s="240"/>
      <c r="E5" s="240"/>
      <c r="F5" s="186"/>
      <c r="G5" s="186"/>
      <c r="H5" s="186"/>
      <c r="I5" s="186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5.75">
      <c r="A8" s="84">
        <v>1</v>
      </c>
      <c r="B8" s="38" t="s">
        <v>3</v>
      </c>
      <c r="C8" s="141">
        <v>9361.1184</v>
      </c>
      <c r="D8" s="141">
        <v>9361.1184</v>
      </c>
      <c r="E8" s="70">
        <f>D8/C8*100</f>
        <v>100</v>
      </c>
    </row>
    <row r="9" spans="1:5" ht="15.75">
      <c r="A9" s="85">
        <v>2</v>
      </c>
      <c r="B9" s="38" t="s">
        <v>4</v>
      </c>
      <c r="C9" s="141">
        <v>12436.3204</v>
      </c>
      <c r="D9" s="141">
        <v>12436.3204</v>
      </c>
      <c r="E9" s="71">
        <f aca="true" t="shared" si="0" ref="E9:E26">D9/C9*100</f>
        <v>100</v>
      </c>
    </row>
    <row r="10" spans="1:5" ht="15.75">
      <c r="A10" s="85">
        <v>3</v>
      </c>
      <c r="B10" s="38" t="s">
        <v>22</v>
      </c>
      <c r="C10" s="141">
        <v>24350.7914</v>
      </c>
      <c r="D10" s="141">
        <v>24350.7914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141">
        <v>14571.1094</v>
      </c>
      <c r="D11" s="141">
        <v>14571.1094</v>
      </c>
      <c r="E11" s="71">
        <f t="shared" si="0"/>
        <v>100</v>
      </c>
    </row>
    <row r="12" spans="1:5" ht="15.75">
      <c r="A12" s="85">
        <v>5</v>
      </c>
      <c r="B12" s="38" t="s">
        <v>6</v>
      </c>
      <c r="C12" s="141">
        <v>38017.83908</v>
      </c>
      <c r="D12" s="141">
        <v>38017.83908</v>
      </c>
      <c r="E12" s="71">
        <f t="shared" si="0"/>
        <v>100</v>
      </c>
    </row>
    <row r="13" spans="1:5" ht="15.75">
      <c r="A13" s="85">
        <v>6</v>
      </c>
      <c r="B13" s="38" t="s">
        <v>7</v>
      </c>
      <c r="C13" s="141">
        <v>7119.8084</v>
      </c>
      <c r="D13" s="141">
        <v>7119.8084</v>
      </c>
      <c r="E13" s="71">
        <f t="shared" si="0"/>
        <v>100</v>
      </c>
    </row>
    <row r="14" spans="1:5" ht="15.75">
      <c r="A14" s="85">
        <v>7</v>
      </c>
      <c r="B14" s="38" t="s">
        <v>8</v>
      </c>
      <c r="C14" s="141">
        <v>7690.5004</v>
      </c>
      <c r="D14" s="141">
        <v>7690.5004</v>
      </c>
      <c r="E14" s="71">
        <f t="shared" si="0"/>
        <v>100</v>
      </c>
    </row>
    <row r="15" spans="1:5" ht="15.75">
      <c r="A15" s="85">
        <v>8</v>
      </c>
      <c r="B15" s="38" t="s">
        <v>9</v>
      </c>
      <c r="C15" s="141">
        <v>10563.3054</v>
      </c>
      <c r="D15" s="141">
        <v>10563.3054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141">
        <v>8754.1194</v>
      </c>
      <c r="D16" s="141">
        <v>8754.1194</v>
      </c>
      <c r="E16" s="71">
        <f t="shared" si="0"/>
        <v>100</v>
      </c>
    </row>
    <row r="17" spans="1:5" ht="15.75">
      <c r="A17" s="85">
        <v>10</v>
      </c>
      <c r="B17" s="38" t="s">
        <v>11</v>
      </c>
      <c r="C17" s="141">
        <v>15152.4864</v>
      </c>
      <c r="D17" s="141">
        <v>15152.4864</v>
      </c>
      <c r="E17" s="71">
        <f t="shared" si="0"/>
        <v>100</v>
      </c>
    </row>
    <row r="18" spans="1:5" ht="15.75">
      <c r="A18" s="85">
        <v>11</v>
      </c>
      <c r="B18" s="38" t="s">
        <v>12</v>
      </c>
      <c r="C18" s="141">
        <v>10636.0414</v>
      </c>
      <c r="D18" s="141">
        <v>10636.0414</v>
      </c>
      <c r="E18" s="71">
        <f t="shared" si="0"/>
        <v>100</v>
      </c>
    </row>
    <row r="19" spans="1:5" ht="15.75">
      <c r="A19" s="85">
        <v>12</v>
      </c>
      <c r="B19" s="38" t="s">
        <v>13</v>
      </c>
      <c r="C19" s="141">
        <v>2765.97312</v>
      </c>
      <c r="D19" s="141">
        <v>2765.97312</v>
      </c>
      <c r="E19" s="71">
        <f t="shared" si="0"/>
        <v>100</v>
      </c>
    </row>
    <row r="20" spans="1:5" ht="15.75">
      <c r="A20" s="85">
        <v>13</v>
      </c>
      <c r="B20" s="38" t="s">
        <v>14</v>
      </c>
      <c r="C20" s="141">
        <v>9329.6004</v>
      </c>
      <c r="D20" s="141">
        <v>9329.6004</v>
      </c>
      <c r="E20" s="71">
        <f t="shared" si="0"/>
        <v>100</v>
      </c>
    </row>
    <row r="21" spans="1:5" ht="15.75">
      <c r="A21" s="85">
        <v>14</v>
      </c>
      <c r="B21" s="38" t="s">
        <v>15</v>
      </c>
      <c r="C21" s="141">
        <v>22449.4434</v>
      </c>
      <c r="D21" s="141">
        <v>22449.4434</v>
      </c>
      <c r="E21" s="71">
        <f t="shared" si="0"/>
        <v>100</v>
      </c>
    </row>
    <row r="22" spans="1:5" ht="15.75">
      <c r="A22" s="85">
        <v>15</v>
      </c>
      <c r="B22" s="38" t="s">
        <v>16</v>
      </c>
      <c r="C22" s="141">
        <v>6979.5274</v>
      </c>
      <c r="D22" s="141">
        <v>6979.5274</v>
      </c>
      <c r="E22" s="71">
        <f t="shared" si="0"/>
        <v>100</v>
      </c>
    </row>
    <row r="23" spans="1:5" ht="15.75">
      <c r="A23" s="85">
        <v>16</v>
      </c>
      <c r="B23" s="38" t="s">
        <v>17</v>
      </c>
      <c r="C23" s="141">
        <v>6679.772</v>
      </c>
      <c r="D23" s="141">
        <v>6679.772</v>
      </c>
      <c r="E23" s="71">
        <f t="shared" si="0"/>
        <v>100</v>
      </c>
    </row>
    <row r="24" spans="1:5" ht="15.75">
      <c r="A24" s="85">
        <v>17</v>
      </c>
      <c r="B24" s="38" t="s">
        <v>18</v>
      </c>
      <c r="C24" s="141">
        <v>8084.7754</v>
      </c>
      <c r="D24" s="141">
        <v>8084.7754</v>
      </c>
      <c r="E24" s="71">
        <f t="shared" si="0"/>
        <v>100</v>
      </c>
    </row>
    <row r="25" spans="1:5" ht="15.75">
      <c r="A25" s="85">
        <v>18</v>
      </c>
      <c r="B25" s="38" t="s">
        <v>19</v>
      </c>
      <c r="C25" s="141">
        <v>15689.5234</v>
      </c>
      <c r="D25" s="141">
        <v>15689.5234</v>
      </c>
      <c r="E25" s="71">
        <f t="shared" si="0"/>
        <v>100</v>
      </c>
    </row>
    <row r="26" spans="1:5" ht="15.75">
      <c r="A26" s="85">
        <v>19</v>
      </c>
      <c r="B26" s="38" t="s">
        <v>25</v>
      </c>
      <c r="C26" s="141">
        <v>155510.5898</v>
      </c>
      <c r="D26" s="141">
        <v>155510.49044</v>
      </c>
      <c r="E26" s="71">
        <f t="shared" si="0"/>
        <v>99.99993610724509</v>
      </c>
    </row>
    <row r="27" spans="1:5" ht="15.75">
      <c r="A27" s="4"/>
      <c r="B27" s="17"/>
      <c r="C27" s="79"/>
      <c r="D27" s="81"/>
      <c r="E27" s="71"/>
    </row>
    <row r="28" spans="1:5" ht="15.75">
      <c r="A28" s="64"/>
      <c r="B28" s="108" t="s">
        <v>20</v>
      </c>
      <c r="C28" s="136">
        <f>SUM(C8:C27)</f>
        <v>386142.64499999996</v>
      </c>
      <c r="D28" s="109">
        <f>SUM(D8:D27)</f>
        <v>386142.54563999997</v>
      </c>
      <c r="E28" s="117">
        <f>D28/C28*100</f>
        <v>99.99997426857632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45" useFirstPageNumber="1" horizontalDpi="600" verticalDpi="600" orientation="portrait" paperSize="9" r:id="rId1"/>
  <headerFooter>
    <oddHeader>&amp;R&amp;P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4"/>
  <sheetViews>
    <sheetView view="pageBreakPreview" zoomScaleSheetLayoutView="100" zoomScalePageLayoutView="0" workbookViewId="0" topLeftCell="A1">
      <selection activeCell="T35" sqref="T35"/>
    </sheetView>
  </sheetViews>
  <sheetFormatPr defaultColWidth="9.140625" defaultRowHeight="12.75"/>
  <cols>
    <col min="1" max="1" width="5.28125" style="21" customWidth="1"/>
    <col min="2" max="2" width="34.8515625" style="21" customWidth="1"/>
    <col min="3" max="3" width="17.140625" style="21" customWidth="1"/>
    <col min="4" max="4" width="16.140625" style="21" customWidth="1"/>
    <col min="5" max="5" width="18.7109375" style="21" customWidth="1"/>
    <col min="6" max="16384" width="9.140625" style="21" customWidth="1"/>
  </cols>
  <sheetData>
    <row r="1" spans="1:5" s="20" customFormat="1" ht="15.75">
      <c r="A1" s="18"/>
      <c r="B1" s="19"/>
      <c r="C1" s="30"/>
      <c r="D1" s="30"/>
      <c r="E1" s="31" t="s">
        <v>57</v>
      </c>
    </row>
    <row r="2" spans="1:5" s="20" customFormat="1" ht="15.75">
      <c r="A2" s="18"/>
      <c r="B2" s="19"/>
      <c r="C2" s="30"/>
      <c r="D2" s="30"/>
      <c r="E2" s="32" t="s">
        <v>36</v>
      </c>
    </row>
    <row r="3" spans="1:5" s="20" customFormat="1" ht="15.75">
      <c r="A3" s="18"/>
      <c r="B3" s="19"/>
      <c r="C3" s="30"/>
      <c r="D3" s="31"/>
      <c r="E3" s="31"/>
    </row>
    <row r="4" spans="1:5" ht="19.5" customHeight="1">
      <c r="A4" s="241" t="s">
        <v>28</v>
      </c>
      <c r="B4" s="241"/>
      <c r="C4" s="241"/>
      <c r="D4" s="241"/>
      <c r="E4" s="241"/>
    </row>
    <row r="5" spans="1:5" ht="50.25" customHeight="1">
      <c r="A5" s="263" t="s">
        <v>76</v>
      </c>
      <c r="B5" s="263"/>
      <c r="C5" s="263"/>
      <c r="D5" s="263"/>
      <c r="E5" s="263"/>
    </row>
    <row r="6" spans="1:5" ht="15.75">
      <c r="A6" s="22"/>
      <c r="B6" s="22"/>
      <c r="E6" s="23" t="s">
        <v>0</v>
      </c>
    </row>
    <row r="7" spans="1:5" ht="30.75" customHeight="1">
      <c r="A7" s="124" t="s">
        <v>1</v>
      </c>
      <c r="B7" s="124" t="s">
        <v>2</v>
      </c>
      <c r="C7" s="103" t="s">
        <v>26</v>
      </c>
      <c r="D7" s="103" t="s">
        <v>29</v>
      </c>
      <c r="E7" s="103" t="s">
        <v>24</v>
      </c>
    </row>
    <row r="8" spans="1:5" ht="15.75">
      <c r="A8" s="35">
        <v>1</v>
      </c>
      <c r="B8" s="24" t="s">
        <v>3</v>
      </c>
      <c r="C8" s="93">
        <v>10000</v>
      </c>
      <c r="D8" s="93">
        <v>10000</v>
      </c>
      <c r="E8" s="68">
        <f>D8/C8*100</f>
        <v>100</v>
      </c>
    </row>
    <row r="9" spans="1:5" ht="15.75">
      <c r="A9" s="35">
        <v>2</v>
      </c>
      <c r="B9" s="24" t="s">
        <v>6</v>
      </c>
      <c r="C9" s="93">
        <v>10000</v>
      </c>
      <c r="D9" s="93">
        <v>10000</v>
      </c>
      <c r="E9" s="68">
        <f>D9/C9*100</f>
        <v>100</v>
      </c>
    </row>
    <row r="10" spans="1:5" ht="15.75">
      <c r="A10" s="35">
        <v>3</v>
      </c>
      <c r="B10" s="24" t="s">
        <v>16</v>
      </c>
      <c r="C10" s="93">
        <v>5000</v>
      </c>
      <c r="D10" s="79">
        <v>5000</v>
      </c>
      <c r="E10" s="68">
        <f>D10/C10*100</f>
        <v>100</v>
      </c>
    </row>
    <row r="11" spans="1:5" ht="15.75">
      <c r="A11" s="35">
        <v>4</v>
      </c>
      <c r="B11" s="24" t="s">
        <v>17</v>
      </c>
      <c r="C11" s="93">
        <v>10000</v>
      </c>
      <c r="D11" s="93">
        <v>10000</v>
      </c>
      <c r="E11" s="68">
        <f>D11/C11*100</f>
        <v>100</v>
      </c>
    </row>
    <row r="12" spans="1:5" ht="15.75">
      <c r="A12" s="25">
        <v>5</v>
      </c>
      <c r="B12" s="24" t="s">
        <v>21</v>
      </c>
      <c r="C12" s="93">
        <v>5000</v>
      </c>
      <c r="D12" s="79">
        <v>5000</v>
      </c>
      <c r="E12" s="68">
        <f>D12/C12*100</f>
        <v>100</v>
      </c>
    </row>
    <row r="13" spans="1:5" ht="15.75">
      <c r="A13" s="25"/>
      <c r="B13" s="24"/>
      <c r="C13" s="93"/>
      <c r="D13" s="79"/>
      <c r="E13" s="68"/>
    </row>
    <row r="14" spans="1:5" ht="19.5" customHeight="1">
      <c r="A14" s="26"/>
      <c r="B14" s="121" t="s">
        <v>20</v>
      </c>
      <c r="C14" s="128">
        <f>SUM(C8:C12)</f>
        <v>40000</v>
      </c>
      <c r="D14" s="128">
        <f>SUM(D8:D12)</f>
        <v>40000</v>
      </c>
      <c r="E14" s="123">
        <f>D14/C14*100</f>
        <v>100</v>
      </c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90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2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.8515625" style="30" customWidth="1"/>
    <col min="2" max="2" width="27.421875" style="30" customWidth="1"/>
    <col min="3" max="3" width="19.8515625" style="30" customWidth="1"/>
    <col min="4" max="4" width="14.00390625" style="30" customWidth="1"/>
    <col min="5" max="5" width="16.7109375" style="30" bestFit="1" customWidth="1"/>
    <col min="6" max="16384" width="9.140625" style="30" customWidth="1"/>
  </cols>
  <sheetData>
    <row r="1" spans="1:5" ht="15.75">
      <c r="A1" s="29"/>
      <c r="D1" s="31"/>
      <c r="E1" s="31" t="s">
        <v>58</v>
      </c>
    </row>
    <row r="2" spans="1:5" ht="15.75">
      <c r="A2" s="29"/>
      <c r="B2" s="29"/>
      <c r="D2" s="31"/>
      <c r="E2" s="162" t="s">
        <v>36</v>
      </c>
    </row>
    <row r="3" spans="1:5" ht="15.75">
      <c r="A3" s="29"/>
      <c r="B3" s="29"/>
      <c r="D3" s="31"/>
      <c r="E3" s="31"/>
    </row>
    <row r="4" spans="1:5" ht="19.5" customHeight="1">
      <c r="A4" s="252" t="s">
        <v>28</v>
      </c>
      <c r="B4" s="252"/>
      <c r="C4" s="252"/>
      <c r="D4" s="252"/>
      <c r="E4" s="252"/>
    </row>
    <row r="5" spans="1:5" ht="64.5" customHeight="1">
      <c r="A5" s="253" t="s">
        <v>155</v>
      </c>
      <c r="B5" s="253"/>
      <c r="C5" s="253"/>
      <c r="D5" s="253"/>
      <c r="E5" s="253"/>
    </row>
    <row r="6" spans="1:5" ht="8.25" customHeight="1">
      <c r="A6" s="69"/>
      <c r="B6" s="69"/>
      <c r="C6" s="69"/>
      <c r="D6" s="69"/>
      <c r="E6" s="69"/>
    </row>
    <row r="7" spans="1:5" ht="15.75">
      <c r="A7" s="47"/>
      <c r="B7" s="47"/>
      <c r="C7" s="254" t="s">
        <v>0</v>
      </c>
      <c r="D7" s="254"/>
      <c r="E7" s="254"/>
    </row>
    <row r="8" spans="1:5" ht="30" customHeight="1">
      <c r="A8" s="100" t="s">
        <v>1</v>
      </c>
      <c r="B8" s="100" t="s">
        <v>2</v>
      </c>
      <c r="C8" s="100" t="s">
        <v>26</v>
      </c>
      <c r="D8" s="115" t="s">
        <v>29</v>
      </c>
      <c r="E8" s="100" t="s">
        <v>24</v>
      </c>
    </row>
    <row r="9" spans="1:5" ht="15.75">
      <c r="A9" s="83">
        <v>1</v>
      </c>
      <c r="B9" s="34" t="s">
        <v>25</v>
      </c>
      <c r="C9" s="33">
        <v>67</v>
      </c>
      <c r="D9" s="33">
        <v>67</v>
      </c>
      <c r="E9" s="33">
        <f>D9/C9*100</f>
        <v>100</v>
      </c>
    </row>
    <row r="10" spans="1:5" ht="15.75">
      <c r="A10" s="44"/>
      <c r="B10" s="34"/>
      <c r="C10" s="33"/>
      <c r="D10" s="33"/>
      <c r="E10" s="33"/>
    </row>
    <row r="11" spans="1:5" ht="19.5" customHeight="1">
      <c r="A11" s="59"/>
      <c r="B11" s="104" t="s">
        <v>20</v>
      </c>
      <c r="C11" s="105">
        <f>C9</f>
        <v>67</v>
      </c>
      <c r="D11" s="105">
        <f>SUM(D9:D9)</f>
        <v>67</v>
      </c>
      <c r="E11" s="101">
        <f>D11/C11*100</f>
        <v>100</v>
      </c>
    </row>
    <row r="12" spans="1:2" ht="15.75">
      <c r="A12" s="29"/>
      <c r="B12" s="29"/>
    </row>
    <row r="28" ht="12.75" hidden="1"/>
    <row r="29" ht="12.75" hidden="1"/>
    <row r="30" ht="12.75" hidden="1"/>
    <row r="31" ht="12.75" hidden="1"/>
    <row r="32" ht="12.75" hidden="1"/>
    <row r="33" ht="12.75" hidden="1"/>
  </sheetData>
  <sheetProtection/>
  <mergeCells count="3">
    <mergeCell ref="A5:E5"/>
    <mergeCell ref="A4:E4"/>
    <mergeCell ref="C7:E7"/>
  </mergeCells>
  <printOptions horizontalCentered="1"/>
  <pageMargins left="0.8267716535433072" right="0.1968503937007874" top="0.5511811023622047" bottom="0.984251968503937" header="0.1968503937007874" footer="0.5118110236220472"/>
  <pageSetup firstPageNumber="191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3"/>
  <sheetViews>
    <sheetView view="pageBreakPreview"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1" width="4.140625" style="0" customWidth="1"/>
    <col min="2" max="2" width="29.421875" style="0" customWidth="1"/>
    <col min="3" max="3" width="16.8515625" style="0" customWidth="1"/>
    <col min="4" max="4" width="13.28125" style="0" customWidth="1"/>
    <col min="5" max="5" width="15.8515625" style="0" customWidth="1"/>
  </cols>
  <sheetData>
    <row r="1" spans="1:5" ht="15.75">
      <c r="A1" s="1"/>
      <c r="C1" s="30"/>
      <c r="D1" s="30"/>
      <c r="E1" s="31" t="s">
        <v>59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5" ht="48.75" customHeight="1">
      <c r="A5" s="243" t="s">
        <v>156</v>
      </c>
      <c r="B5" s="243"/>
      <c r="C5" s="243"/>
      <c r="D5" s="243"/>
      <c r="E5" s="243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51" t="s">
        <v>3</v>
      </c>
      <c r="C8" s="229">
        <v>1763.9565</v>
      </c>
      <c r="D8" s="229">
        <v>1763.9565</v>
      </c>
      <c r="E8" s="71">
        <f>D8/C8*100</f>
        <v>100</v>
      </c>
    </row>
    <row r="9" spans="1:6" ht="15.75">
      <c r="A9" s="85">
        <v>2</v>
      </c>
      <c r="B9" s="17" t="s">
        <v>4</v>
      </c>
      <c r="C9" s="229">
        <v>1552.1145</v>
      </c>
      <c r="D9" s="229">
        <v>1552.1145</v>
      </c>
      <c r="E9" s="71">
        <f aca="true" t="shared" si="0" ref="E9:E26">D9/C9*100</f>
        <v>100</v>
      </c>
      <c r="F9" s="14"/>
    </row>
    <row r="10" spans="1:6" ht="15.75">
      <c r="A10" s="85">
        <v>3</v>
      </c>
      <c r="B10" s="17" t="s">
        <v>22</v>
      </c>
      <c r="C10" s="229">
        <v>4912.0882</v>
      </c>
      <c r="D10" s="229">
        <v>4912.0882</v>
      </c>
      <c r="E10" s="71">
        <f t="shared" si="0"/>
        <v>100</v>
      </c>
      <c r="F10" s="14"/>
    </row>
    <row r="11" spans="1:6" ht="15.75">
      <c r="A11" s="85">
        <v>4</v>
      </c>
      <c r="B11" s="17" t="s">
        <v>37</v>
      </c>
      <c r="C11" s="229">
        <v>2293.6492</v>
      </c>
      <c r="D11" s="229">
        <v>2293.6492</v>
      </c>
      <c r="E11" s="71">
        <f t="shared" si="0"/>
        <v>100</v>
      </c>
      <c r="F11" s="14"/>
    </row>
    <row r="12" spans="1:6" ht="15.75">
      <c r="A12" s="85">
        <v>5</v>
      </c>
      <c r="B12" s="17" t="s">
        <v>6</v>
      </c>
      <c r="C12" s="229">
        <v>4763.62729</v>
      </c>
      <c r="D12" s="229">
        <v>4763.62729</v>
      </c>
      <c r="E12" s="71">
        <f t="shared" si="0"/>
        <v>100</v>
      </c>
      <c r="F12" s="14"/>
    </row>
    <row r="13" spans="1:6" ht="15.75">
      <c r="A13" s="85">
        <v>6</v>
      </c>
      <c r="B13" s="17" t="s">
        <v>7</v>
      </c>
      <c r="C13" s="229">
        <v>1174.6653</v>
      </c>
      <c r="D13" s="229">
        <v>1174.6653</v>
      </c>
      <c r="E13" s="71">
        <f t="shared" si="0"/>
        <v>100</v>
      </c>
      <c r="F13" s="14"/>
    </row>
    <row r="14" spans="1:6" ht="15.75">
      <c r="A14" s="85">
        <v>7</v>
      </c>
      <c r="B14" s="17" t="s">
        <v>8</v>
      </c>
      <c r="C14" s="229">
        <v>852.9096</v>
      </c>
      <c r="D14" s="229">
        <v>852.9096</v>
      </c>
      <c r="E14" s="71">
        <f t="shared" si="0"/>
        <v>100</v>
      </c>
      <c r="F14" s="14"/>
    </row>
    <row r="15" spans="1:6" ht="15.75">
      <c r="A15" s="85">
        <v>8</v>
      </c>
      <c r="B15" s="17" t="s">
        <v>9</v>
      </c>
      <c r="C15" s="229">
        <v>2880.61535</v>
      </c>
      <c r="D15" s="229">
        <v>2880.61535</v>
      </c>
      <c r="E15" s="71">
        <f t="shared" si="0"/>
        <v>100</v>
      </c>
      <c r="F15" s="14"/>
    </row>
    <row r="16" spans="1:6" ht="15.75">
      <c r="A16" s="85">
        <v>9</v>
      </c>
      <c r="B16" s="17" t="s">
        <v>10</v>
      </c>
      <c r="C16" s="229">
        <v>847.2201</v>
      </c>
      <c r="D16" s="229">
        <v>847.2201</v>
      </c>
      <c r="E16" s="71">
        <f t="shared" si="0"/>
        <v>100</v>
      </c>
      <c r="F16" s="14"/>
    </row>
    <row r="17" spans="1:6" ht="15.75">
      <c r="A17" s="85">
        <v>10</v>
      </c>
      <c r="B17" s="17" t="s">
        <v>11</v>
      </c>
      <c r="C17" s="229">
        <v>1726.3894</v>
      </c>
      <c r="D17" s="229">
        <v>1726.3894</v>
      </c>
      <c r="E17" s="71">
        <f t="shared" si="0"/>
        <v>100</v>
      </c>
      <c r="F17" s="14"/>
    </row>
    <row r="18" spans="1:6" ht="15.75">
      <c r="A18" s="85">
        <v>11</v>
      </c>
      <c r="B18" s="17" t="s">
        <v>12</v>
      </c>
      <c r="C18" s="229">
        <v>2596.5884</v>
      </c>
      <c r="D18" s="229">
        <v>2596.5884</v>
      </c>
      <c r="E18" s="71">
        <f t="shared" si="0"/>
        <v>100</v>
      </c>
      <c r="F18" s="14"/>
    </row>
    <row r="19" spans="1:6" ht="15.75">
      <c r="A19" s="85">
        <v>12</v>
      </c>
      <c r="B19" s="17" t="s">
        <v>13</v>
      </c>
      <c r="C19" s="229">
        <v>395.17596</v>
      </c>
      <c r="D19" s="229">
        <v>395.17596</v>
      </c>
      <c r="E19" s="71">
        <f t="shared" si="0"/>
        <v>100</v>
      </c>
      <c r="F19" s="14"/>
    </row>
    <row r="20" spans="1:6" ht="15.75">
      <c r="A20" s="85">
        <v>13</v>
      </c>
      <c r="B20" s="17" t="s">
        <v>14</v>
      </c>
      <c r="C20" s="229">
        <v>782.4</v>
      </c>
      <c r="D20" s="229">
        <v>782.34</v>
      </c>
      <c r="E20" s="71">
        <f t="shared" si="0"/>
        <v>99.99233128834356</v>
      </c>
      <c r="F20" s="14"/>
    </row>
    <row r="21" spans="1:6" ht="15.75">
      <c r="A21" s="85">
        <v>14</v>
      </c>
      <c r="B21" s="17" t="s">
        <v>15</v>
      </c>
      <c r="C21" s="229">
        <v>3600.3655</v>
      </c>
      <c r="D21" s="229">
        <v>3600.3655</v>
      </c>
      <c r="E21" s="71">
        <f t="shared" si="0"/>
        <v>100</v>
      </c>
      <c r="F21" s="14"/>
    </row>
    <row r="22" spans="1:6" ht="15.75">
      <c r="A22" s="85">
        <v>15</v>
      </c>
      <c r="B22" s="17" t="s">
        <v>16</v>
      </c>
      <c r="C22" s="229">
        <v>1491.899</v>
      </c>
      <c r="D22" s="229">
        <v>1491.899</v>
      </c>
      <c r="E22" s="71">
        <f t="shared" si="0"/>
        <v>100</v>
      </c>
      <c r="F22" s="14"/>
    </row>
    <row r="23" spans="1:6" ht="15.75">
      <c r="A23" s="85">
        <v>16</v>
      </c>
      <c r="B23" s="17" t="s">
        <v>17</v>
      </c>
      <c r="C23" s="229">
        <v>1279.0478</v>
      </c>
      <c r="D23" s="229">
        <v>1279.0478</v>
      </c>
      <c r="E23" s="71">
        <f t="shared" si="0"/>
        <v>100</v>
      </c>
      <c r="F23" s="14"/>
    </row>
    <row r="24" spans="1:6" ht="15.75">
      <c r="A24" s="85">
        <v>17</v>
      </c>
      <c r="B24" s="17" t="s">
        <v>18</v>
      </c>
      <c r="C24" s="229">
        <v>1563.1399</v>
      </c>
      <c r="D24" s="229">
        <v>1563.1399</v>
      </c>
      <c r="E24" s="71">
        <f t="shared" si="0"/>
        <v>100</v>
      </c>
      <c r="F24" s="14"/>
    </row>
    <row r="25" spans="1:6" ht="15.75">
      <c r="A25" s="85">
        <v>18</v>
      </c>
      <c r="B25" s="17" t="s">
        <v>38</v>
      </c>
      <c r="C25" s="229">
        <v>1980.8053</v>
      </c>
      <c r="D25" s="229">
        <v>1980.8053</v>
      </c>
      <c r="E25" s="71">
        <f t="shared" si="0"/>
        <v>100</v>
      </c>
      <c r="F25" s="14"/>
    </row>
    <row r="26" spans="1:6" ht="15.75">
      <c r="A26" s="85">
        <v>19</v>
      </c>
      <c r="B26" s="17" t="s">
        <v>25</v>
      </c>
      <c r="C26" s="229">
        <v>19654.9427</v>
      </c>
      <c r="D26" s="229">
        <v>19654.9427</v>
      </c>
      <c r="E26" s="71">
        <f t="shared" si="0"/>
        <v>100</v>
      </c>
      <c r="F26" s="14"/>
    </row>
    <row r="27" spans="1:6" ht="15.75">
      <c r="A27" s="85"/>
      <c r="B27" s="17"/>
      <c r="C27" s="79"/>
      <c r="D27" s="79"/>
      <c r="E27" s="71"/>
      <c r="F27" s="14"/>
    </row>
    <row r="28" spans="1:5" ht="19.5" customHeight="1">
      <c r="A28" s="64"/>
      <c r="B28" s="108" t="s">
        <v>20</v>
      </c>
      <c r="C28" s="109">
        <f>C8+C9+C10+C11+C12+C13+C14+C15+C16+C17+C18+C19+C20+C21+C22+C23+C24+C25+C26</f>
        <v>56111.6</v>
      </c>
      <c r="D28" s="109">
        <f>SUM(D8:D27)</f>
        <v>56111.54</v>
      </c>
      <c r="E28" s="117">
        <f>D28/C28*100</f>
        <v>99.9998930702386</v>
      </c>
    </row>
    <row r="29" spans="1:2" ht="15.75">
      <c r="A29" s="1"/>
      <c r="B29" s="1"/>
    </row>
    <row r="33" ht="12.75">
      <c r="D33" s="226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92" useFirstPageNumber="1" fitToHeight="1" fitToWidth="1" horizontalDpi="600" verticalDpi="600" orientation="portrait" paperSize="9" r:id="rId1"/>
  <headerFooter scaleWithDoc="0">
    <oddHeader>&amp;R&amp;P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9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4.140625" style="0" customWidth="1"/>
    <col min="2" max="2" width="29.421875" style="0" customWidth="1"/>
    <col min="3" max="3" width="16.8515625" style="0" customWidth="1"/>
    <col min="4" max="4" width="15.57421875" style="0" customWidth="1"/>
    <col min="5" max="5" width="15.8515625" style="0" customWidth="1"/>
  </cols>
  <sheetData>
    <row r="1" spans="1:5" ht="15.75">
      <c r="A1" s="1"/>
      <c r="C1" s="30"/>
      <c r="D1" s="30"/>
      <c r="E1" s="31" t="s">
        <v>60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5" ht="53.25" customHeight="1">
      <c r="A5" s="262" t="s">
        <v>157</v>
      </c>
      <c r="B5" s="262"/>
      <c r="C5" s="262"/>
      <c r="D5" s="262"/>
      <c r="E5" s="262"/>
    </row>
    <row r="6" spans="1:5" ht="23.25" customHeight="1">
      <c r="A6" s="15"/>
      <c r="B6" s="15"/>
      <c r="E6" s="16" t="s">
        <v>0</v>
      </c>
    </row>
    <row r="7" spans="1:5" ht="30" customHeight="1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6.5" customHeight="1">
      <c r="A8" s="84">
        <v>1</v>
      </c>
      <c r="B8" s="17" t="s">
        <v>3</v>
      </c>
      <c r="C8" s="220">
        <v>16809.5339</v>
      </c>
      <c r="D8" s="220">
        <v>16809.5339</v>
      </c>
      <c r="E8" s="70">
        <f>D8/C8*100</f>
        <v>100</v>
      </c>
    </row>
    <row r="9" spans="1:5" ht="15.75">
      <c r="A9" s="85">
        <v>2</v>
      </c>
      <c r="B9" s="17" t="s">
        <v>4</v>
      </c>
      <c r="C9" s="220">
        <v>23273.79184</v>
      </c>
      <c r="D9" s="220">
        <v>23273.79184</v>
      </c>
      <c r="E9" s="71">
        <f aca="true" t="shared" si="0" ref="E9:E26">D9/C9*100</f>
        <v>100</v>
      </c>
    </row>
    <row r="10" spans="1:5" ht="15.75">
      <c r="A10" s="85">
        <v>3</v>
      </c>
      <c r="B10" s="17" t="s">
        <v>22</v>
      </c>
      <c r="C10" s="220">
        <v>35112.03287</v>
      </c>
      <c r="D10" s="220">
        <v>35103.60737</v>
      </c>
      <c r="E10" s="71">
        <f t="shared" si="0"/>
        <v>99.97600395274407</v>
      </c>
    </row>
    <row r="11" spans="1:5" ht="15.75">
      <c r="A11" s="85">
        <v>4</v>
      </c>
      <c r="B11" s="17" t="s">
        <v>5</v>
      </c>
      <c r="C11" s="220">
        <v>26018.694</v>
      </c>
      <c r="D11" s="220">
        <v>25936.76092</v>
      </c>
      <c r="E11" s="71">
        <f t="shared" si="0"/>
        <v>99.68509918291826</v>
      </c>
    </row>
    <row r="12" spans="1:5" ht="15.75">
      <c r="A12" s="85">
        <v>5</v>
      </c>
      <c r="B12" s="17" t="s">
        <v>6</v>
      </c>
      <c r="C12" s="220">
        <v>44734.36714</v>
      </c>
      <c r="D12" s="220">
        <v>44734.36714</v>
      </c>
      <c r="E12" s="71">
        <f t="shared" si="0"/>
        <v>100</v>
      </c>
    </row>
    <row r="13" spans="1:5" ht="15.75">
      <c r="A13" s="85">
        <v>6</v>
      </c>
      <c r="B13" s="17" t="s">
        <v>7</v>
      </c>
      <c r="C13" s="220">
        <v>13439.4353</v>
      </c>
      <c r="D13" s="220">
        <v>13439.40108</v>
      </c>
      <c r="E13" s="71">
        <f t="shared" si="0"/>
        <v>99.99974537620639</v>
      </c>
    </row>
    <row r="14" spans="1:5" ht="15.75">
      <c r="A14" s="85">
        <v>7</v>
      </c>
      <c r="B14" s="17" t="s">
        <v>8</v>
      </c>
      <c r="C14" s="220">
        <v>12021.27603</v>
      </c>
      <c r="D14" s="220">
        <v>12021.24491</v>
      </c>
      <c r="E14" s="71">
        <f t="shared" si="0"/>
        <v>99.99974112565152</v>
      </c>
    </row>
    <row r="15" spans="1:5" ht="15.75">
      <c r="A15" s="85">
        <v>8</v>
      </c>
      <c r="B15" s="17" t="s">
        <v>9</v>
      </c>
      <c r="C15" s="220">
        <v>18517.39126</v>
      </c>
      <c r="D15" s="220">
        <v>18517.39126</v>
      </c>
      <c r="E15" s="71">
        <f t="shared" si="0"/>
        <v>100</v>
      </c>
    </row>
    <row r="16" spans="1:5" ht="15.75">
      <c r="A16" s="85">
        <v>9</v>
      </c>
      <c r="B16" s="17" t="s">
        <v>10</v>
      </c>
      <c r="C16" s="220">
        <v>17081.97372</v>
      </c>
      <c r="D16" s="220">
        <v>17081.97372</v>
      </c>
      <c r="E16" s="71">
        <f t="shared" si="0"/>
        <v>100</v>
      </c>
    </row>
    <row r="17" spans="1:5" ht="15.75">
      <c r="A17" s="85">
        <v>10</v>
      </c>
      <c r="B17" s="17" t="s">
        <v>11</v>
      </c>
      <c r="C17" s="220">
        <v>23999.50284</v>
      </c>
      <c r="D17" s="220">
        <v>23999.50284</v>
      </c>
      <c r="E17" s="71">
        <f t="shared" si="0"/>
        <v>100</v>
      </c>
    </row>
    <row r="18" spans="1:5" ht="15.75">
      <c r="A18" s="85">
        <v>11</v>
      </c>
      <c r="B18" s="17" t="s">
        <v>12</v>
      </c>
      <c r="C18" s="220">
        <v>16283.46972</v>
      </c>
      <c r="D18" s="220">
        <v>16283.46972</v>
      </c>
      <c r="E18" s="71">
        <f t="shared" si="0"/>
        <v>100</v>
      </c>
    </row>
    <row r="19" spans="1:5" ht="15.75">
      <c r="A19" s="85">
        <v>12</v>
      </c>
      <c r="B19" s="17" t="s">
        <v>13</v>
      </c>
      <c r="C19" s="220">
        <v>3601.25584</v>
      </c>
      <c r="D19" s="220">
        <v>3601.25584</v>
      </c>
      <c r="E19" s="71">
        <f t="shared" si="0"/>
        <v>100</v>
      </c>
    </row>
    <row r="20" spans="1:5" ht="15.75">
      <c r="A20" s="85">
        <v>13</v>
      </c>
      <c r="B20" s="17" t="s">
        <v>14</v>
      </c>
      <c r="C20" s="220">
        <v>16586.92988</v>
      </c>
      <c r="D20" s="220">
        <v>16566.63754</v>
      </c>
      <c r="E20" s="71">
        <f t="shared" si="0"/>
        <v>99.87766066326435</v>
      </c>
    </row>
    <row r="21" spans="1:5" ht="15.75">
      <c r="A21" s="85">
        <v>14</v>
      </c>
      <c r="B21" s="17" t="s">
        <v>15</v>
      </c>
      <c r="C21" s="220">
        <v>34531.81005</v>
      </c>
      <c r="D21" s="220">
        <v>34531.81005</v>
      </c>
      <c r="E21" s="71">
        <f t="shared" si="0"/>
        <v>100</v>
      </c>
    </row>
    <row r="22" spans="1:5" ht="15.75">
      <c r="A22" s="85">
        <v>15</v>
      </c>
      <c r="B22" s="17" t="s">
        <v>16</v>
      </c>
      <c r="C22" s="220">
        <v>9160.54731</v>
      </c>
      <c r="D22" s="220">
        <v>9160.54731</v>
      </c>
      <c r="E22" s="71">
        <f t="shared" si="0"/>
        <v>100</v>
      </c>
    </row>
    <row r="23" spans="1:5" ht="15.75">
      <c r="A23" s="85">
        <v>16</v>
      </c>
      <c r="B23" s="17" t="s">
        <v>17</v>
      </c>
      <c r="C23" s="220">
        <v>12457.10882</v>
      </c>
      <c r="D23" s="220">
        <v>12457.07986</v>
      </c>
      <c r="E23" s="71">
        <f t="shared" si="0"/>
        <v>99.99976752230057</v>
      </c>
    </row>
    <row r="24" spans="1:5" ht="15.75">
      <c r="A24" s="85">
        <v>17</v>
      </c>
      <c r="B24" s="17" t="s">
        <v>18</v>
      </c>
      <c r="C24" s="220">
        <v>13041.00658</v>
      </c>
      <c r="D24" s="220">
        <v>13041.00658</v>
      </c>
      <c r="E24" s="71">
        <f t="shared" si="0"/>
        <v>100</v>
      </c>
    </row>
    <row r="25" spans="1:5" ht="15.75">
      <c r="A25" s="85">
        <v>18</v>
      </c>
      <c r="B25" s="17" t="s">
        <v>19</v>
      </c>
      <c r="C25" s="220">
        <v>18385.84648</v>
      </c>
      <c r="D25" s="220">
        <v>18385.84648</v>
      </c>
      <c r="E25" s="71">
        <f t="shared" si="0"/>
        <v>100</v>
      </c>
    </row>
    <row r="26" spans="1:6" ht="15.75">
      <c r="A26" s="85">
        <v>19</v>
      </c>
      <c r="B26" s="17" t="s">
        <v>21</v>
      </c>
      <c r="C26" s="220">
        <v>157598.01587</v>
      </c>
      <c r="D26" s="220">
        <v>157598.01587</v>
      </c>
      <c r="E26" s="71">
        <f t="shared" si="0"/>
        <v>100</v>
      </c>
      <c r="F26" s="14"/>
    </row>
    <row r="27" spans="1:5" ht="15.75">
      <c r="A27" s="4"/>
      <c r="B27" s="17"/>
      <c r="C27" s="199"/>
      <c r="D27" s="199"/>
      <c r="E27" s="71"/>
    </row>
    <row r="28" spans="1:5" ht="19.5" customHeight="1">
      <c r="A28" s="64"/>
      <c r="B28" s="108" t="s">
        <v>20</v>
      </c>
      <c r="C28" s="221">
        <f>SUM(C8:C27)</f>
        <v>512653.98945</v>
      </c>
      <c r="D28" s="221">
        <f>SUM(D8:D27)</f>
        <v>512543.24423000007</v>
      </c>
      <c r="E28" s="117">
        <f>D28/C28*100</f>
        <v>99.97839766737819</v>
      </c>
    </row>
    <row r="29" spans="1:2" ht="15.75">
      <c r="A29" s="1"/>
      <c r="B29" s="1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93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8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5.28125" style="21" customWidth="1"/>
    <col min="2" max="2" width="34.8515625" style="21" customWidth="1"/>
    <col min="3" max="3" width="17.140625" style="21" customWidth="1"/>
    <col min="4" max="4" width="16.140625" style="21" customWidth="1"/>
    <col min="5" max="5" width="18.7109375" style="21" customWidth="1"/>
    <col min="6" max="16384" width="9.140625" style="21" customWidth="1"/>
  </cols>
  <sheetData>
    <row r="1" spans="1:5" s="20" customFormat="1" ht="15.75">
      <c r="A1" s="18"/>
      <c r="B1" s="19"/>
      <c r="C1" s="30"/>
      <c r="D1" s="30"/>
      <c r="E1" s="31" t="s">
        <v>61</v>
      </c>
    </row>
    <row r="2" spans="1:5" s="20" customFormat="1" ht="15.75">
      <c r="A2" s="18"/>
      <c r="B2" s="19"/>
      <c r="C2" s="30"/>
      <c r="D2" s="30"/>
      <c r="E2" s="32" t="s">
        <v>36</v>
      </c>
    </row>
    <row r="3" spans="1:5" s="20" customFormat="1" ht="15.75">
      <c r="A3" s="18"/>
      <c r="B3" s="19"/>
      <c r="C3" s="30"/>
      <c r="D3" s="31"/>
      <c r="E3" s="31"/>
    </row>
    <row r="4" spans="1:5" ht="19.5" customHeight="1">
      <c r="A4" s="241" t="s">
        <v>28</v>
      </c>
      <c r="B4" s="241"/>
      <c r="C4" s="241"/>
      <c r="D4" s="241"/>
      <c r="E4" s="241"/>
    </row>
    <row r="5" spans="1:9" ht="57" customHeight="1">
      <c r="A5" s="242" t="s">
        <v>77</v>
      </c>
      <c r="B5" s="242"/>
      <c r="C5" s="242"/>
      <c r="D5" s="242"/>
      <c r="E5" s="242"/>
      <c r="F5" s="185"/>
      <c r="G5" s="185"/>
      <c r="H5" s="185"/>
      <c r="I5" s="185"/>
    </row>
    <row r="6" spans="1:5" ht="15.75">
      <c r="A6" s="22"/>
      <c r="B6" s="22"/>
      <c r="E6" s="23" t="s">
        <v>0</v>
      </c>
    </row>
    <row r="7" spans="1:5" ht="30.75" customHeight="1">
      <c r="A7" s="124" t="s">
        <v>1</v>
      </c>
      <c r="B7" s="124" t="s">
        <v>2</v>
      </c>
      <c r="C7" s="103" t="s">
        <v>26</v>
      </c>
      <c r="D7" s="103" t="s">
        <v>29</v>
      </c>
      <c r="E7" s="103" t="s">
        <v>24</v>
      </c>
    </row>
    <row r="8" spans="1:5" ht="15.75">
      <c r="A8" s="35">
        <v>1</v>
      </c>
      <c r="B8" s="24" t="s">
        <v>25</v>
      </c>
      <c r="C8" s="27">
        <v>191691.9</v>
      </c>
      <c r="D8" s="81">
        <v>191691.9</v>
      </c>
      <c r="E8" s="68">
        <f>D8/C8*100</f>
        <v>100</v>
      </c>
    </row>
    <row r="9" spans="1:5" ht="15.75">
      <c r="A9" s="25"/>
      <c r="B9" s="24"/>
      <c r="C9" s="93"/>
      <c r="D9" s="79"/>
      <c r="E9" s="68"/>
    </row>
    <row r="10" spans="1:5" ht="19.5" customHeight="1">
      <c r="A10" s="26"/>
      <c r="B10" s="121" t="s">
        <v>20</v>
      </c>
      <c r="C10" s="128">
        <f>SUM(C8:C9)</f>
        <v>191691.9</v>
      </c>
      <c r="D10" s="128">
        <f>SUM(D8:D9)</f>
        <v>191691.9</v>
      </c>
      <c r="E10" s="123">
        <f>D10/C10*100</f>
        <v>100</v>
      </c>
    </row>
    <row r="18" ht="12.75">
      <c r="C18" s="166">
        <f>C10+'55'!C10</f>
        <v>312561.03938</v>
      </c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94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1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5.00390625" style="0" customWidth="1"/>
    <col min="2" max="2" width="29.421875" style="0" customWidth="1"/>
    <col min="3" max="3" width="16.00390625" style="0" customWidth="1"/>
    <col min="4" max="4" width="16.00390625" style="0" bestFit="1" customWidth="1"/>
    <col min="5" max="5" width="15.8515625" style="0" customWidth="1"/>
  </cols>
  <sheetData>
    <row r="1" spans="1:5" ht="15.75">
      <c r="A1" s="1"/>
      <c r="C1" s="30"/>
      <c r="D1" s="30"/>
      <c r="E1" s="31" t="s">
        <v>62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11" ht="48" customHeight="1">
      <c r="A5" s="272" t="s">
        <v>78</v>
      </c>
      <c r="B5" s="272"/>
      <c r="C5" s="272"/>
      <c r="D5" s="272"/>
      <c r="E5" s="272"/>
      <c r="F5" s="191"/>
      <c r="G5" s="191"/>
      <c r="H5" s="191"/>
      <c r="I5" s="191"/>
      <c r="J5" s="191"/>
      <c r="K5" s="191"/>
    </row>
    <row r="6" spans="1:5" ht="15.75">
      <c r="A6" s="15"/>
      <c r="B6" s="15"/>
      <c r="E6" s="16" t="s">
        <v>0</v>
      </c>
    </row>
    <row r="7" spans="1:5" ht="35.25" customHeight="1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17" t="s">
        <v>25</v>
      </c>
      <c r="C8" s="222">
        <v>120869.13938</v>
      </c>
      <c r="D8" s="222">
        <v>120869.13938</v>
      </c>
      <c r="E8" s="134">
        <f>D8/C8*100</f>
        <v>100</v>
      </c>
    </row>
    <row r="9" spans="1:5" ht="15.75">
      <c r="A9" s="4"/>
      <c r="B9" s="17"/>
      <c r="C9" s="223"/>
      <c r="D9" s="223"/>
      <c r="E9" s="71"/>
    </row>
    <row r="10" spans="1:5" ht="19.5" customHeight="1">
      <c r="A10" s="64"/>
      <c r="B10" s="108" t="s">
        <v>20</v>
      </c>
      <c r="C10" s="224">
        <f>SUM(C8:C9)</f>
        <v>120869.13938</v>
      </c>
      <c r="D10" s="225">
        <f>SUM(D8:D9)</f>
        <v>120869.13938</v>
      </c>
      <c r="E10" s="117">
        <f>D10/C10*100</f>
        <v>100</v>
      </c>
    </row>
    <row r="11" spans="1:2" ht="15.75">
      <c r="A11" s="1"/>
      <c r="B11" s="1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95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9"/>
  <sheetViews>
    <sheetView view="pageBreakPreview"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1" width="5.00390625" style="0" customWidth="1"/>
    <col min="2" max="2" width="29.421875" style="0" customWidth="1"/>
    <col min="3" max="3" width="16.00390625" style="0" customWidth="1"/>
    <col min="4" max="4" width="13.28125" style="0" customWidth="1"/>
    <col min="5" max="5" width="15.8515625" style="0" customWidth="1"/>
  </cols>
  <sheetData>
    <row r="1" spans="1:5" ht="15.75">
      <c r="A1" s="1"/>
      <c r="C1" s="30"/>
      <c r="D1" s="30"/>
      <c r="E1" s="31" t="s">
        <v>63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8" ht="61.5" customHeight="1">
      <c r="A5" s="243" t="s">
        <v>158</v>
      </c>
      <c r="B5" s="243"/>
      <c r="C5" s="243"/>
      <c r="D5" s="243"/>
      <c r="E5" s="243"/>
      <c r="F5" s="273"/>
      <c r="G5" s="273"/>
      <c r="H5" s="273"/>
    </row>
    <row r="6" spans="1:5" ht="15.75">
      <c r="A6" s="15"/>
      <c r="B6" s="15"/>
      <c r="E6" s="16" t="s">
        <v>0</v>
      </c>
    </row>
    <row r="7" spans="1:5" ht="35.25" customHeight="1">
      <c r="A7" s="102" t="s">
        <v>1</v>
      </c>
      <c r="B7" s="102" t="s">
        <v>23</v>
      </c>
      <c r="C7" s="103" t="s">
        <v>26</v>
      </c>
      <c r="D7" s="115" t="s">
        <v>29</v>
      </c>
      <c r="E7" s="116" t="s">
        <v>24</v>
      </c>
    </row>
    <row r="8" spans="1:5" ht="16.5" customHeight="1">
      <c r="A8" s="84">
        <v>1</v>
      </c>
      <c r="B8" s="17" t="s">
        <v>3</v>
      </c>
      <c r="C8" s="135">
        <v>390</v>
      </c>
      <c r="D8" s="135">
        <v>390</v>
      </c>
      <c r="E8" s="135">
        <f>D8/C8*100</f>
        <v>100</v>
      </c>
    </row>
    <row r="9" spans="1:5" ht="15.75">
      <c r="A9" s="85">
        <v>2</v>
      </c>
      <c r="B9" s="17" t="s">
        <v>4</v>
      </c>
      <c r="C9" s="134">
        <v>340</v>
      </c>
      <c r="D9" s="134">
        <v>340</v>
      </c>
      <c r="E9" s="134">
        <f aca="true" t="shared" si="0" ref="E9:E26">D9/C9*100</f>
        <v>100</v>
      </c>
    </row>
    <row r="10" spans="1:5" ht="15.75">
      <c r="A10" s="85">
        <v>3</v>
      </c>
      <c r="B10" s="17" t="s">
        <v>22</v>
      </c>
      <c r="C10" s="134">
        <v>200</v>
      </c>
      <c r="D10" s="134">
        <v>200</v>
      </c>
      <c r="E10" s="134">
        <f t="shared" si="0"/>
        <v>100</v>
      </c>
    </row>
    <row r="11" spans="1:5" ht="15.75">
      <c r="A11" s="85">
        <v>4</v>
      </c>
      <c r="B11" s="17" t="s">
        <v>5</v>
      </c>
      <c r="C11" s="134">
        <v>350</v>
      </c>
      <c r="D11" s="134">
        <v>350</v>
      </c>
      <c r="E11" s="134">
        <f t="shared" si="0"/>
        <v>100</v>
      </c>
    </row>
    <row r="12" spans="1:5" ht="15.75">
      <c r="A12" s="85">
        <v>5</v>
      </c>
      <c r="B12" s="17" t="s">
        <v>6</v>
      </c>
      <c r="C12" s="134">
        <v>330</v>
      </c>
      <c r="D12" s="134">
        <v>330</v>
      </c>
      <c r="E12" s="134">
        <f t="shared" si="0"/>
        <v>100</v>
      </c>
    </row>
    <row r="13" spans="1:5" ht="15.75">
      <c r="A13" s="85">
        <v>6</v>
      </c>
      <c r="B13" s="17" t="s">
        <v>7</v>
      </c>
      <c r="C13" s="134">
        <v>210</v>
      </c>
      <c r="D13" s="134">
        <v>210</v>
      </c>
      <c r="E13" s="134">
        <f>D13/C13*100</f>
        <v>100</v>
      </c>
    </row>
    <row r="14" spans="1:5" ht="15.75">
      <c r="A14" s="85">
        <v>7</v>
      </c>
      <c r="B14" s="17" t="s">
        <v>8</v>
      </c>
      <c r="C14" s="134">
        <v>340</v>
      </c>
      <c r="D14" s="134">
        <v>340</v>
      </c>
      <c r="E14" s="134">
        <f t="shared" si="0"/>
        <v>100</v>
      </c>
    </row>
    <row r="15" spans="1:5" ht="15.75">
      <c r="A15" s="85">
        <v>8</v>
      </c>
      <c r="B15" s="17" t="s">
        <v>9</v>
      </c>
      <c r="C15" s="134">
        <v>370</v>
      </c>
      <c r="D15" s="134">
        <v>370</v>
      </c>
      <c r="E15" s="134">
        <f t="shared" si="0"/>
        <v>100</v>
      </c>
    </row>
    <row r="16" spans="1:5" ht="15.75">
      <c r="A16" s="85">
        <v>9</v>
      </c>
      <c r="B16" s="17" t="s">
        <v>10</v>
      </c>
      <c r="C16" s="134">
        <v>330</v>
      </c>
      <c r="D16" s="134">
        <v>330</v>
      </c>
      <c r="E16" s="134">
        <f t="shared" si="0"/>
        <v>100</v>
      </c>
    </row>
    <row r="17" spans="1:5" ht="15.75">
      <c r="A17" s="85">
        <v>10</v>
      </c>
      <c r="B17" s="17" t="s">
        <v>11</v>
      </c>
      <c r="C17" s="134">
        <v>500</v>
      </c>
      <c r="D17" s="134">
        <v>500</v>
      </c>
      <c r="E17" s="134">
        <f t="shared" si="0"/>
        <v>100</v>
      </c>
    </row>
    <row r="18" spans="1:5" ht="15.75">
      <c r="A18" s="85">
        <v>11</v>
      </c>
      <c r="B18" s="17" t="s">
        <v>12</v>
      </c>
      <c r="C18" s="134">
        <v>520</v>
      </c>
      <c r="D18" s="134">
        <v>520</v>
      </c>
      <c r="E18" s="134">
        <f t="shared" si="0"/>
        <v>100</v>
      </c>
    </row>
    <row r="19" spans="1:5" ht="15.75">
      <c r="A19" s="85">
        <v>12</v>
      </c>
      <c r="B19" s="17" t="s">
        <v>13</v>
      </c>
      <c r="C19" s="134">
        <v>320</v>
      </c>
      <c r="D19" s="134">
        <v>320</v>
      </c>
      <c r="E19" s="134">
        <f t="shared" si="0"/>
        <v>100</v>
      </c>
    </row>
    <row r="20" spans="1:5" ht="15.75">
      <c r="A20" s="85">
        <v>13</v>
      </c>
      <c r="B20" s="17" t="s">
        <v>14</v>
      </c>
      <c r="C20" s="134">
        <v>310</v>
      </c>
      <c r="D20" s="134">
        <v>310</v>
      </c>
      <c r="E20" s="134">
        <f t="shared" si="0"/>
        <v>100</v>
      </c>
    </row>
    <row r="21" spans="1:5" ht="15.75">
      <c r="A21" s="85">
        <v>14</v>
      </c>
      <c r="B21" s="17" t="s">
        <v>15</v>
      </c>
      <c r="C21" s="134">
        <v>410</v>
      </c>
      <c r="D21" s="134">
        <v>410</v>
      </c>
      <c r="E21" s="134">
        <f t="shared" si="0"/>
        <v>100</v>
      </c>
    </row>
    <row r="22" spans="1:5" ht="15.75">
      <c r="A22" s="85">
        <v>15</v>
      </c>
      <c r="B22" s="17" t="s">
        <v>16</v>
      </c>
      <c r="C22" s="134">
        <v>420</v>
      </c>
      <c r="D22" s="134">
        <v>420</v>
      </c>
      <c r="E22" s="134">
        <f>D22/C22*100</f>
        <v>100</v>
      </c>
    </row>
    <row r="23" spans="1:5" ht="15.75">
      <c r="A23" s="85">
        <v>16</v>
      </c>
      <c r="B23" s="17" t="s">
        <v>17</v>
      </c>
      <c r="C23" s="134">
        <v>380</v>
      </c>
      <c r="D23" s="134">
        <v>380</v>
      </c>
      <c r="E23" s="134">
        <f t="shared" si="0"/>
        <v>100</v>
      </c>
    </row>
    <row r="24" spans="1:5" ht="15.75">
      <c r="A24" s="85">
        <v>17</v>
      </c>
      <c r="B24" s="17" t="s">
        <v>18</v>
      </c>
      <c r="C24" s="134">
        <v>370</v>
      </c>
      <c r="D24" s="134">
        <v>370</v>
      </c>
      <c r="E24" s="134">
        <f t="shared" si="0"/>
        <v>100</v>
      </c>
    </row>
    <row r="25" spans="1:5" ht="15.75">
      <c r="A25" s="4">
        <v>18</v>
      </c>
      <c r="B25" s="17" t="s">
        <v>38</v>
      </c>
      <c r="C25" s="134">
        <v>400</v>
      </c>
      <c r="D25" s="134">
        <v>400</v>
      </c>
      <c r="E25" s="134">
        <f t="shared" si="0"/>
        <v>100</v>
      </c>
    </row>
    <row r="26" spans="1:5" ht="15.75">
      <c r="A26" s="4">
        <v>19</v>
      </c>
      <c r="B26" s="17" t="s">
        <v>25</v>
      </c>
      <c r="C26" s="134">
        <v>5430</v>
      </c>
      <c r="D26" s="134">
        <v>5430</v>
      </c>
      <c r="E26" s="134">
        <f t="shared" si="0"/>
        <v>100</v>
      </c>
    </row>
    <row r="27" spans="1:5" ht="15.75">
      <c r="A27" s="4"/>
      <c r="B27" s="17"/>
      <c r="C27" s="96"/>
      <c r="D27" s="96"/>
      <c r="E27" s="71"/>
    </row>
    <row r="28" spans="1:5" ht="19.5" customHeight="1">
      <c r="A28" s="64"/>
      <c r="B28" s="108" t="s">
        <v>20</v>
      </c>
      <c r="C28" s="109">
        <f>C8+C9+C10+C11+C12+C13+C14+C15+C16+C17+C18+C19+C20+C21+C22+C23+C24+C25+C26</f>
        <v>11920</v>
      </c>
      <c r="D28" s="136">
        <f>D8+D9+D10+D11+D12+D13+D14+D15+D16+D17+D18+D19+D20+D21+D22+D23+D24+D25+D26</f>
        <v>11920</v>
      </c>
      <c r="E28" s="117">
        <f>D28/C28*100</f>
        <v>100</v>
      </c>
    </row>
    <row r="29" spans="1:2" ht="15.75">
      <c r="A29" s="1"/>
      <c r="B29" s="1"/>
    </row>
  </sheetData>
  <sheetProtection/>
  <mergeCells count="3">
    <mergeCell ref="A4:E4"/>
    <mergeCell ref="A5:E5"/>
    <mergeCell ref="F5:H5"/>
  </mergeCells>
  <printOptions horizontalCentered="1"/>
  <pageMargins left="0.8267716535433072" right="0.1968503937007874" top="0.5511811023622047" bottom="0.984251968503937" header="0.1968503937007874" footer="0.5118110236220472"/>
  <pageSetup firstPageNumber="196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9"/>
  <sheetViews>
    <sheetView view="pageBreakPreview" zoomScaleSheetLayoutView="100" zoomScalePageLayoutView="0" workbookViewId="0" topLeftCell="A1">
      <selection activeCell="C8" sqref="C8:D18"/>
    </sheetView>
  </sheetViews>
  <sheetFormatPr defaultColWidth="9.140625" defaultRowHeight="12.75"/>
  <cols>
    <col min="1" max="1" width="4.140625" style="0" customWidth="1"/>
    <col min="2" max="2" width="29.421875" style="0" customWidth="1"/>
    <col min="3" max="3" width="16.8515625" style="0" customWidth="1"/>
    <col min="4" max="4" width="15.28125" style="0" bestFit="1" customWidth="1"/>
    <col min="5" max="5" width="15.8515625" style="0" customWidth="1"/>
  </cols>
  <sheetData>
    <row r="1" spans="1:5" ht="15.75">
      <c r="A1" s="1"/>
      <c r="C1" s="30"/>
      <c r="D1" s="30"/>
      <c r="E1" s="31" t="s">
        <v>163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5" ht="33.75" customHeight="1">
      <c r="A5" s="238" t="s">
        <v>80</v>
      </c>
      <c r="B5" s="238"/>
      <c r="C5" s="238"/>
      <c r="D5" s="238"/>
      <c r="E5" s="238"/>
    </row>
    <row r="6" spans="1:5" ht="15.75">
      <c r="A6" s="15">
        <v>66</v>
      </c>
      <c r="B6" s="15"/>
      <c r="E6" s="16" t="s">
        <v>0</v>
      </c>
    </row>
    <row r="7" spans="1:5" ht="30.75" customHeight="1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17" t="s">
        <v>79</v>
      </c>
      <c r="C8" s="229">
        <v>62</v>
      </c>
      <c r="D8" s="229">
        <v>62</v>
      </c>
      <c r="E8" s="71">
        <f aca="true" t="shared" si="0" ref="E8:E16">D8/C8*100</f>
        <v>100</v>
      </c>
    </row>
    <row r="9" spans="1:5" ht="15.75">
      <c r="A9" s="85">
        <v>2</v>
      </c>
      <c r="B9" s="17" t="s">
        <v>22</v>
      </c>
      <c r="C9" s="229">
        <v>238</v>
      </c>
      <c r="D9" s="229">
        <v>140.02264</v>
      </c>
      <c r="E9" s="71">
        <f t="shared" si="0"/>
        <v>58.83304201680672</v>
      </c>
    </row>
    <row r="10" spans="1:5" ht="15.75">
      <c r="A10" s="85">
        <v>3</v>
      </c>
      <c r="B10" s="17" t="s">
        <v>6</v>
      </c>
      <c r="C10" s="229">
        <v>4173.57</v>
      </c>
      <c r="D10" s="229">
        <v>4173.57</v>
      </c>
      <c r="E10" s="71">
        <f t="shared" si="0"/>
        <v>100</v>
      </c>
    </row>
    <row r="11" spans="1:5" ht="15.75">
      <c r="A11" s="85">
        <v>4</v>
      </c>
      <c r="B11" s="17" t="s">
        <v>10</v>
      </c>
      <c r="C11" s="229">
        <v>284</v>
      </c>
      <c r="D11" s="229">
        <v>284</v>
      </c>
      <c r="E11" s="71">
        <f t="shared" si="0"/>
        <v>100</v>
      </c>
    </row>
    <row r="12" spans="1:5" ht="15.75">
      <c r="A12" s="85">
        <v>5</v>
      </c>
      <c r="B12" s="17" t="s">
        <v>11</v>
      </c>
      <c r="C12" s="229">
        <v>50</v>
      </c>
      <c r="D12" s="229">
        <v>40</v>
      </c>
      <c r="E12" s="71">
        <f t="shared" si="0"/>
        <v>80</v>
      </c>
    </row>
    <row r="13" spans="1:5" ht="15.75">
      <c r="A13" s="85">
        <v>6</v>
      </c>
      <c r="B13" s="17" t="s">
        <v>15</v>
      </c>
      <c r="C13" s="229">
        <v>1810</v>
      </c>
      <c r="D13" s="229">
        <v>1810</v>
      </c>
      <c r="E13" s="71">
        <f t="shared" si="0"/>
        <v>100</v>
      </c>
    </row>
    <row r="14" spans="1:5" ht="15.75">
      <c r="A14" s="85">
        <v>7</v>
      </c>
      <c r="B14" s="17" t="s">
        <v>16</v>
      </c>
      <c r="C14" s="229">
        <v>126</v>
      </c>
      <c r="D14" s="229">
        <v>126</v>
      </c>
      <c r="E14" s="71">
        <f t="shared" si="0"/>
        <v>100</v>
      </c>
    </row>
    <row r="15" spans="1:6" ht="15.75">
      <c r="A15" s="85">
        <v>8</v>
      </c>
      <c r="B15" s="17" t="s">
        <v>17</v>
      </c>
      <c r="C15" s="229">
        <v>573</v>
      </c>
      <c r="D15" s="229">
        <v>573</v>
      </c>
      <c r="E15" s="71">
        <f t="shared" si="0"/>
        <v>100</v>
      </c>
      <c r="F15" s="14"/>
    </row>
    <row r="16" spans="1:6" ht="15.75">
      <c r="A16" s="85">
        <v>9</v>
      </c>
      <c r="B16" s="17" t="s">
        <v>25</v>
      </c>
      <c r="C16" s="229">
        <v>3389</v>
      </c>
      <c r="D16" s="229">
        <v>3364</v>
      </c>
      <c r="E16" s="71">
        <f t="shared" si="0"/>
        <v>99.26231926822071</v>
      </c>
      <c r="F16" s="14"/>
    </row>
    <row r="17" spans="1:5" ht="15.75">
      <c r="A17" s="4"/>
      <c r="B17" s="17"/>
      <c r="C17" s="79"/>
      <c r="D17" s="79"/>
      <c r="E17" s="71"/>
    </row>
    <row r="18" spans="1:5" ht="19.5" customHeight="1">
      <c r="A18" s="64"/>
      <c r="B18" s="108" t="s">
        <v>20</v>
      </c>
      <c r="C18" s="109">
        <f>SUM(C8:C17)</f>
        <v>10705.57</v>
      </c>
      <c r="D18" s="109">
        <f>SUM(D8:D17)</f>
        <v>10572.592639999999</v>
      </c>
      <c r="E18" s="117">
        <f>D18/C18*100</f>
        <v>98.75786753998152</v>
      </c>
    </row>
    <row r="19" spans="1:2" ht="15.75">
      <c r="A19" s="1"/>
      <c r="B19" s="1"/>
    </row>
  </sheetData>
  <sheetProtection/>
  <mergeCells count="2">
    <mergeCell ref="A4:E4"/>
    <mergeCell ref="A5:E5"/>
  </mergeCells>
  <printOptions horizontalCentered="1"/>
  <pageMargins left="0.8267716535433072" right="0.1968503937007874" top="0.5511811023622047" bottom="0.984251968503937" header="0.1968503937007874" footer="0.5118110236220472"/>
  <pageSetup firstPageNumber="197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1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4.140625" style="0" customWidth="1"/>
    <col min="2" max="2" width="29.421875" style="0" customWidth="1"/>
    <col min="3" max="3" width="16.8515625" style="0" customWidth="1"/>
    <col min="4" max="4" width="13.28125" style="0" customWidth="1"/>
    <col min="5" max="5" width="15.8515625" style="0" customWidth="1"/>
  </cols>
  <sheetData>
    <row r="1" spans="1:5" ht="15.75">
      <c r="A1" s="1"/>
      <c r="C1" s="30"/>
      <c r="D1" s="30"/>
      <c r="E1" s="31" t="s">
        <v>164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9.5" customHeight="1">
      <c r="A4" s="236" t="s">
        <v>28</v>
      </c>
      <c r="B4" s="236"/>
      <c r="C4" s="236"/>
      <c r="D4" s="236"/>
      <c r="E4" s="236"/>
    </row>
    <row r="5" spans="1:8" ht="66" customHeight="1">
      <c r="A5" s="238" t="s">
        <v>81</v>
      </c>
      <c r="B5" s="238"/>
      <c r="C5" s="238"/>
      <c r="D5" s="238"/>
      <c r="E5" s="238"/>
      <c r="F5" s="273"/>
      <c r="G5" s="273"/>
      <c r="H5" s="273"/>
    </row>
    <row r="6" spans="1:5" ht="15.75">
      <c r="A6" s="15"/>
      <c r="B6" s="15"/>
      <c r="E6" s="16" t="s">
        <v>0</v>
      </c>
    </row>
    <row r="7" spans="1:5" ht="34.5" customHeight="1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194">
        <v>1</v>
      </c>
      <c r="B8" s="193" t="s">
        <v>82</v>
      </c>
      <c r="C8" s="192">
        <f>50750+25000</f>
        <v>75750</v>
      </c>
      <c r="D8" s="192">
        <f>50750+25000</f>
        <v>75750</v>
      </c>
      <c r="E8" s="71">
        <f>D8/C8*100</f>
        <v>100</v>
      </c>
    </row>
    <row r="9" spans="1:5" ht="15.75">
      <c r="A9" s="4"/>
      <c r="B9" s="17"/>
      <c r="C9" s="79"/>
      <c r="D9" s="79"/>
      <c r="E9" s="71"/>
    </row>
    <row r="10" spans="1:5" ht="19.5" customHeight="1">
      <c r="A10" s="64"/>
      <c r="B10" s="108" t="s">
        <v>20</v>
      </c>
      <c r="C10" s="109">
        <f>SUM(C8:C9)</f>
        <v>75750</v>
      </c>
      <c r="D10" s="109">
        <f>SUM(D8:D9)</f>
        <v>75750</v>
      </c>
      <c r="E10" s="117">
        <f>D10/C10*100</f>
        <v>100</v>
      </c>
    </row>
    <row r="11" spans="1:2" ht="15.75">
      <c r="A11" s="1"/>
      <c r="B11" s="1"/>
    </row>
  </sheetData>
  <sheetProtection/>
  <mergeCells count="3">
    <mergeCell ref="A4:E4"/>
    <mergeCell ref="A5:E5"/>
    <mergeCell ref="F5:H5"/>
  </mergeCells>
  <printOptions horizontalCentered="1"/>
  <pageMargins left="0.8267716535433072" right="0.1968503937007874" top="0.5511811023622047" bottom="0.984251968503937" header="0.1968503937007874" footer="0.5118110236220472"/>
  <pageSetup firstPageNumber="198" useFirstPageNumber="1" fitToHeight="1" fitToWidth="1" horizontalDpi="600" verticalDpi="600" orientation="portrait" paperSize="9" r:id="rId1"/>
  <headerFooter scaleWithDoc="0">
    <oddHeader>&amp;R&amp;"Times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"/>
  <sheetViews>
    <sheetView view="pageBreakPreview" zoomScale="110" zoomScaleNormal="120" zoomScaleSheetLayoutView="110" zoomScalePageLayoutView="0" workbookViewId="0" topLeftCell="A1">
      <selection activeCell="A15" sqref="A15"/>
    </sheetView>
  </sheetViews>
  <sheetFormatPr defaultColWidth="9.140625" defaultRowHeight="12.75"/>
  <cols>
    <col min="2" max="2" width="21.421875" style="0" bestFit="1" customWidth="1"/>
    <col min="3" max="3" width="18.57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113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9" ht="49.5" customHeight="1">
      <c r="A5" s="240" t="s">
        <v>137</v>
      </c>
      <c r="B5" s="240"/>
      <c r="C5" s="240"/>
      <c r="D5" s="240"/>
      <c r="E5" s="240"/>
      <c r="F5" s="186"/>
      <c r="G5" s="186"/>
      <c r="H5" s="186"/>
      <c r="I5" s="186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38" t="s">
        <v>4</v>
      </c>
      <c r="C8" s="71">
        <v>404.0934</v>
      </c>
      <c r="D8" s="71">
        <v>404.0934</v>
      </c>
      <c r="E8" s="71">
        <f aca="true" t="shared" si="0" ref="E8:E14">D8/C8*100</f>
        <v>100</v>
      </c>
    </row>
    <row r="9" spans="1:5" ht="15.75">
      <c r="A9" s="85">
        <v>2</v>
      </c>
      <c r="B9" s="38" t="s">
        <v>22</v>
      </c>
      <c r="C9" s="71">
        <v>404.0934</v>
      </c>
      <c r="D9" s="71">
        <v>404.0934</v>
      </c>
      <c r="E9" s="71">
        <f t="shared" si="0"/>
        <v>100</v>
      </c>
    </row>
    <row r="10" spans="1:5" ht="15.75">
      <c r="A10" s="85">
        <v>3</v>
      </c>
      <c r="B10" s="38" t="s">
        <v>6</v>
      </c>
      <c r="C10" s="71">
        <v>404.0934</v>
      </c>
      <c r="D10" s="71">
        <v>404.0934</v>
      </c>
      <c r="E10" s="71">
        <f t="shared" si="0"/>
        <v>100</v>
      </c>
    </row>
    <row r="11" spans="1:5" ht="15.75">
      <c r="A11" s="85">
        <v>4</v>
      </c>
      <c r="B11" s="38" t="s">
        <v>8</v>
      </c>
      <c r="C11" s="71">
        <v>404.0934</v>
      </c>
      <c r="D11" s="71">
        <v>404.0934</v>
      </c>
      <c r="E11" s="71">
        <f t="shared" si="0"/>
        <v>100</v>
      </c>
    </row>
    <row r="12" spans="1:5" ht="15.75">
      <c r="A12" s="85">
        <v>5</v>
      </c>
      <c r="B12" s="38" t="s">
        <v>10</v>
      </c>
      <c r="C12" s="71">
        <v>404.0934</v>
      </c>
      <c r="D12" s="71">
        <v>404.0934</v>
      </c>
      <c r="E12" s="71">
        <f t="shared" si="0"/>
        <v>100</v>
      </c>
    </row>
    <row r="13" spans="1:5" ht="15.75">
      <c r="A13" s="85">
        <v>6</v>
      </c>
      <c r="B13" s="38" t="s">
        <v>11</v>
      </c>
      <c r="C13" s="71">
        <v>404.0934</v>
      </c>
      <c r="D13" s="71">
        <v>404.0934</v>
      </c>
      <c r="E13" s="71">
        <f t="shared" si="0"/>
        <v>100</v>
      </c>
    </row>
    <row r="14" spans="1:5" ht="15.75">
      <c r="A14" s="85">
        <v>7</v>
      </c>
      <c r="B14" s="38" t="s">
        <v>18</v>
      </c>
      <c r="C14" s="71">
        <v>404.0934</v>
      </c>
      <c r="D14" s="71">
        <v>404.0934</v>
      </c>
      <c r="E14" s="71">
        <f t="shared" si="0"/>
        <v>100</v>
      </c>
    </row>
    <row r="15" spans="1:5" ht="15.75">
      <c r="A15" s="4"/>
      <c r="B15" s="17"/>
      <c r="C15" s="199"/>
      <c r="D15" s="60"/>
      <c r="E15" s="71"/>
    </row>
    <row r="16" spans="1:5" ht="15.75">
      <c r="A16" s="64"/>
      <c r="B16" s="108" t="s">
        <v>20</v>
      </c>
      <c r="C16" s="202">
        <f>SUM(C8:C15)</f>
        <v>2828.6538</v>
      </c>
      <c r="D16" s="202">
        <f>SUM(D8:D15)</f>
        <v>2828.6538</v>
      </c>
      <c r="E16" s="117">
        <f>D16/C16*100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46" useFirstPageNumber="1" horizontalDpi="600" verticalDpi="600" orientation="portrait" paperSize="9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view="pageBreakPreview" zoomScale="60" zoomScalePageLayoutView="0" workbookViewId="0" topLeftCell="A1">
      <selection activeCell="D22" sqref="D22"/>
    </sheetView>
  </sheetViews>
  <sheetFormatPr defaultColWidth="9.140625" defaultRowHeight="12.75"/>
  <cols>
    <col min="2" max="2" width="23.00390625" style="0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114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33.75" customHeight="1">
      <c r="A5" s="237" t="s">
        <v>94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16" t="s">
        <v>26</v>
      </c>
      <c r="D7" s="129" t="s">
        <v>29</v>
      </c>
      <c r="E7" s="116" t="s">
        <v>24</v>
      </c>
    </row>
    <row r="8" spans="1:5" ht="15.75">
      <c r="A8" s="84">
        <v>1</v>
      </c>
      <c r="B8" s="38" t="s">
        <v>3</v>
      </c>
      <c r="C8" s="203">
        <v>3555.09</v>
      </c>
      <c r="D8" s="203">
        <v>3555.09</v>
      </c>
      <c r="E8" s="70">
        <f>D8/C8*100</f>
        <v>100</v>
      </c>
    </row>
    <row r="9" spans="1:5" ht="15.75">
      <c r="A9" s="85">
        <v>2</v>
      </c>
      <c r="B9" s="38" t="s">
        <v>4</v>
      </c>
      <c r="C9" s="27">
        <v>4303.53</v>
      </c>
      <c r="D9" s="27">
        <v>4303.53</v>
      </c>
      <c r="E9" s="71">
        <f aca="true" t="shared" si="0" ref="E9:E26">D9/C9*100</f>
        <v>100</v>
      </c>
    </row>
    <row r="10" spans="1:5" ht="15.75">
      <c r="A10" s="85">
        <v>3</v>
      </c>
      <c r="B10" s="38" t="s">
        <v>22</v>
      </c>
      <c r="C10" s="27">
        <v>3367.98</v>
      </c>
      <c r="D10" s="27">
        <v>3367.98</v>
      </c>
      <c r="E10" s="71">
        <f t="shared" si="0"/>
        <v>100</v>
      </c>
    </row>
    <row r="11" spans="1:5" ht="15.75">
      <c r="A11" s="85">
        <v>4</v>
      </c>
      <c r="B11" s="38" t="s">
        <v>5</v>
      </c>
      <c r="C11" s="27">
        <v>2602.5</v>
      </c>
      <c r="D11" s="27">
        <v>2602.5</v>
      </c>
      <c r="E11" s="71">
        <f t="shared" si="0"/>
        <v>100</v>
      </c>
    </row>
    <row r="12" spans="1:5" ht="15.75">
      <c r="A12" s="85">
        <v>5</v>
      </c>
      <c r="B12" s="38" t="s">
        <v>6</v>
      </c>
      <c r="C12" s="27">
        <v>12452</v>
      </c>
      <c r="D12" s="27">
        <v>12452</v>
      </c>
      <c r="E12" s="71">
        <f t="shared" si="0"/>
        <v>100</v>
      </c>
    </row>
    <row r="13" spans="1:5" ht="15.75">
      <c r="A13" s="85">
        <v>6</v>
      </c>
      <c r="B13" s="38" t="s">
        <v>7</v>
      </c>
      <c r="C13" s="27">
        <v>1661</v>
      </c>
      <c r="D13" s="27">
        <v>1661</v>
      </c>
      <c r="E13" s="71">
        <f t="shared" si="0"/>
        <v>100</v>
      </c>
    </row>
    <row r="14" spans="1:5" ht="15.75">
      <c r="A14" s="85">
        <v>7</v>
      </c>
      <c r="B14" s="38" t="s">
        <v>8</v>
      </c>
      <c r="C14" s="27">
        <v>1496.88</v>
      </c>
      <c r="D14" s="27">
        <v>1496.88</v>
      </c>
      <c r="E14" s="71">
        <f t="shared" si="0"/>
        <v>100</v>
      </c>
    </row>
    <row r="15" spans="1:5" ht="15.75">
      <c r="A15" s="85">
        <v>8</v>
      </c>
      <c r="B15" s="38" t="s">
        <v>9</v>
      </c>
      <c r="C15" s="27">
        <v>1683.99</v>
      </c>
      <c r="D15" s="27">
        <v>1683.99</v>
      </c>
      <c r="E15" s="71">
        <f t="shared" si="0"/>
        <v>100</v>
      </c>
    </row>
    <row r="16" spans="1:5" ht="15.75">
      <c r="A16" s="85">
        <v>9</v>
      </c>
      <c r="B16" s="38" t="s">
        <v>10</v>
      </c>
      <c r="C16" s="27">
        <v>2613</v>
      </c>
      <c r="D16" s="27">
        <v>2613</v>
      </c>
      <c r="E16" s="71">
        <f t="shared" si="0"/>
        <v>100</v>
      </c>
    </row>
    <row r="17" spans="1:5" ht="15.75">
      <c r="A17" s="85">
        <v>10</v>
      </c>
      <c r="B17" s="38" t="s">
        <v>11</v>
      </c>
      <c r="C17" s="27">
        <v>3985.99937</v>
      </c>
      <c r="D17" s="27">
        <v>3985.99937</v>
      </c>
      <c r="E17" s="71">
        <f t="shared" si="0"/>
        <v>100</v>
      </c>
    </row>
    <row r="18" spans="1:5" ht="15.75">
      <c r="A18" s="85">
        <v>11</v>
      </c>
      <c r="B18" s="38" t="s">
        <v>12</v>
      </c>
      <c r="C18" s="27">
        <v>7297.29</v>
      </c>
      <c r="D18" s="27">
        <v>7297.29</v>
      </c>
      <c r="E18" s="71">
        <f t="shared" si="0"/>
        <v>100</v>
      </c>
    </row>
    <row r="19" spans="1:5" ht="15.75">
      <c r="A19" s="85">
        <v>12</v>
      </c>
      <c r="B19" s="38" t="s">
        <v>13</v>
      </c>
      <c r="C19" s="27">
        <v>1992.29063</v>
      </c>
      <c r="D19" s="27">
        <v>1992.29063</v>
      </c>
      <c r="E19" s="71">
        <f t="shared" si="0"/>
        <v>100</v>
      </c>
    </row>
    <row r="20" spans="1:5" ht="15.75">
      <c r="A20" s="85">
        <v>13</v>
      </c>
      <c r="B20" s="38" t="s">
        <v>14</v>
      </c>
      <c r="C20" s="27">
        <v>2808.82</v>
      </c>
      <c r="D20" s="27">
        <v>2808.82</v>
      </c>
      <c r="E20" s="71">
        <f t="shared" si="0"/>
        <v>100</v>
      </c>
    </row>
    <row r="21" spans="1:5" ht="15.75">
      <c r="A21" s="85">
        <v>14</v>
      </c>
      <c r="B21" s="38" t="s">
        <v>15</v>
      </c>
      <c r="C21" s="27">
        <v>8272.736</v>
      </c>
      <c r="D21" s="27">
        <v>8272.736</v>
      </c>
      <c r="E21" s="71">
        <f t="shared" si="0"/>
        <v>100</v>
      </c>
    </row>
    <row r="22" spans="1:5" ht="15.75">
      <c r="A22" s="85">
        <v>15</v>
      </c>
      <c r="B22" s="38" t="s">
        <v>16</v>
      </c>
      <c r="C22" s="27">
        <v>2245.32</v>
      </c>
      <c r="D22" s="27">
        <v>2245.32</v>
      </c>
      <c r="E22" s="71">
        <f t="shared" si="0"/>
        <v>100</v>
      </c>
    </row>
    <row r="23" spans="1:5" ht="15.75">
      <c r="A23" s="85">
        <v>16</v>
      </c>
      <c r="B23" s="38" t="s">
        <v>17</v>
      </c>
      <c r="C23" s="27">
        <v>1601</v>
      </c>
      <c r="D23" s="27">
        <v>1601</v>
      </c>
      <c r="E23" s="71">
        <f t="shared" si="0"/>
        <v>100</v>
      </c>
    </row>
    <row r="24" spans="1:5" ht="15.75">
      <c r="A24" s="85">
        <v>17</v>
      </c>
      <c r="B24" s="38" t="s">
        <v>18</v>
      </c>
      <c r="C24" s="27">
        <v>4739.13</v>
      </c>
      <c r="D24" s="27">
        <v>4739.13</v>
      </c>
      <c r="E24" s="71">
        <f t="shared" si="0"/>
        <v>100</v>
      </c>
    </row>
    <row r="25" spans="1:5" ht="15.75">
      <c r="A25" s="85">
        <v>18</v>
      </c>
      <c r="B25" s="38" t="s">
        <v>19</v>
      </c>
      <c r="C25" s="27">
        <v>3847</v>
      </c>
      <c r="D25" s="27">
        <v>3847</v>
      </c>
      <c r="E25" s="71">
        <f t="shared" si="0"/>
        <v>100</v>
      </c>
    </row>
    <row r="26" spans="1:5" ht="15.75">
      <c r="A26" s="85">
        <v>19</v>
      </c>
      <c r="B26" s="38" t="s">
        <v>25</v>
      </c>
      <c r="C26" s="27">
        <v>60881.244</v>
      </c>
      <c r="D26" s="27">
        <v>60881.244</v>
      </c>
      <c r="E26" s="71">
        <f t="shared" si="0"/>
        <v>100</v>
      </c>
    </row>
    <row r="27" spans="1:5" ht="15.75">
      <c r="A27" s="4"/>
      <c r="B27" s="17"/>
      <c r="C27" s="27"/>
      <c r="D27" s="27"/>
      <c r="E27" s="71"/>
    </row>
    <row r="28" spans="1:5" ht="15.75">
      <c r="A28" s="64"/>
      <c r="B28" s="108" t="s">
        <v>20</v>
      </c>
      <c r="C28" s="204">
        <f>SUM(C8:C27)</f>
        <v>131406.8</v>
      </c>
      <c r="D28" s="204">
        <f>SUM(D8:D27)</f>
        <v>131406.8</v>
      </c>
      <c r="E28" s="117">
        <f>D28/C28*100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47" useFirstPageNumber="1" horizontalDpi="600" verticalDpi="600" orientation="portrait" paperSize="9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115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47.25" customHeight="1">
      <c r="A5" s="237" t="s">
        <v>95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38" t="s">
        <v>25</v>
      </c>
      <c r="C8" s="71">
        <v>257.576</v>
      </c>
      <c r="D8" s="71">
        <v>257.576</v>
      </c>
      <c r="E8" s="71">
        <f>D8/C8*100</f>
        <v>100</v>
      </c>
    </row>
    <row r="9" spans="1:5" ht="15.75">
      <c r="A9" s="4"/>
      <c r="B9" s="17"/>
      <c r="C9" s="199"/>
      <c r="D9" s="199"/>
      <c r="E9" s="71"/>
    </row>
    <row r="10" spans="1:5" ht="15.75">
      <c r="A10" s="64"/>
      <c r="B10" s="108" t="s">
        <v>20</v>
      </c>
      <c r="C10" s="200">
        <f>SUM(C8:C9)</f>
        <v>257.576</v>
      </c>
      <c r="D10" s="201">
        <f>SUM(D8:D9)</f>
        <v>257.576</v>
      </c>
      <c r="E10" s="117">
        <f>D10/C10*100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48" useFirstPageNumber="1" horizontalDpi="600" verticalDpi="600" orientation="portrait" paperSize="9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view="pageBreakPreview" zoomScale="110" zoomScaleSheetLayoutView="110" workbookViewId="0" topLeftCell="A1">
      <selection activeCell="G21" sqref="G21"/>
    </sheetView>
  </sheetViews>
  <sheetFormatPr defaultColWidth="9.140625" defaultRowHeight="12.75"/>
  <cols>
    <col min="2" max="2" width="21.421875" style="0" bestFit="1" customWidth="1"/>
    <col min="3" max="3" width="16.421875" style="0" customWidth="1"/>
    <col min="4" max="4" width="15.7109375" style="0" customWidth="1"/>
    <col min="5" max="5" width="15.00390625" style="0" bestFit="1" customWidth="1"/>
  </cols>
  <sheetData>
    <row r="1" spans="1:5" ht="15.75">
      <c r="A1" s="1"/>
      <c r="C1" s="30"/>
      <c r="D1" s="30"/>
      <c r="E1" s="31" t="s">
        <v>93</v>
      </c>
    </row>
    <row r="2" spans="1:5" ht="15.75">
      <c r="A2" s="1"/>
      <c r="C2" s="30"/>
      <c r="D2" s="30"/>
      <c r="E2" s="45" t="s">
        <v>36</v>
      </c>
    </row>
    <row r="3" spans="1:5" ht="15.75">
      <c r="A3" s="1"/>
      <c r="B3" s="1"/>
      <c r="C3" s="30"/>
      <c r="D3" s="31"/>
      <c r="E3" s="31"/>
    </row>
    <row r="4" spans="1:5" ht="15.75">
      <c r="A4" s="236" t="s">
        <v>28</v>
      </c>
      <c r="B4" s="236"/>
      <c r="C4" s="236"/>
      <c r="D4" s="236"/>
      <c r="E4" s="236"/>
    </row>
    <row r="5" spans="1:5" ht="36.75" customHeight="1">
      <c r="A5" s="237" t="s">
        <v>160</v>
      </c>
      <c r="B5" s="237"/>
      <c r="C5" s="237"/>
      <c r="D5" s="237"/>
      <c r="E5" s="237"/>
    </row>
    <row r="6" spans="1:5" ht="15.75">
      <c r="A6" s="15"/>
      <c r="B6" s="15"/>
      <c r="E6" s="16" t="s">
        <v>0</v>
      </c>
    </row>
    <row r="7" spans="1:5" ht="31.5">
      <c r="A7" s="102" t="s">
        <v>1</v>
      </c>
      <c r="B7" s="102" t="s">
        <v>23</v>
      </c>
      <c r="C7" s="103" t="s">
        <v>26</v>
      </c>
      <c r="D7" s="115" t="s">
        <v>29</v>
      </c>
      <c r="E7" s="103" t="s">
        <v>24</v>
      </c>
    </row>
    <row r="8" spans="1:5" ht="15.75">
      <c r="A8" s="85">
        <v>1</v>
      </c>
      <c r="B8" s="38" t="s">
        <v>37</v>
      </c>
      <c r="C8" s="71">
        <v>202.0211</v>
      </c>
      <c r="D8" s="71">
        <v>202.0211</v>
      </c>
      <c r="E8" s="71">
        <f>D8/C8*100</f>
        <v>100</v>
      </c>
    </row>
    <row r="9" spans="1:5" ht="15.75">
      <c r="A9" s="4"/>
      <c r="B9" s="17"/>
      <c r="C9" s="199"/>
      <c r="D9" s="199"/>
      <c r="E9" s="71"/>
    </row>
    <row r="10" spans="1:5" ht="15.75">
      <c r="A10" s="64"/>
      <c r="B10" s="108" t="s">
        <v>20</v>
      </c>
      <c r="C10" s="200">
        <f>SUM(C8:C9)</f>
        <v>202.0211</v>
      </c>
      <c r="D10" s="201">
        <f>SUM(D8:D9)</f>
        <v>202.0211</v>
      </c>
      <c r="E10" s="117">
        <f>D10/C10*100</f>
        <v>100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rstPageNumber="149" useFirstPageNumber="1" horizontalDpi="600" verticalDpi="600" orientation="portrait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Монгуш Саглай Романовна</cp:lastModifiedBy>
  <cp:lastPrinted>2023-05-16T10:28:57Z</cp:lastPrinted>
  <dcterms:created xsi:type="dcterms:W3CDTF">1996-10-08T23:32:33Z</dcterms:created>
  <dcterms:modified xsi:type="dcterms:W3CDTF">2023-05-16T10:34:04Z</dcterms:modified>
  <cp:category/>
  <cp:version/>
  <cp:contentType/>
  <cp:contentStatus/>
</cp:coreProperties>
</file>